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20" yWindow="270" windowWidth="19035" windowHeight="11265"/>
  </bookViews>
  <sheets>
    <sheet name="Intro" sheetId="4" r:id="rId1"/>
    <sheet name="Kalkulačka" sheetId="1" r:id="rId2"/>
    <sheet name="A1" sheetId="2" state="hidden" r:id="rId3"/>
    <sheet name="A2" sheetId="3" state="hidden" r:id="rId4"/>
  </sheets>
  <definedNames>
    <definedName name="_xlnm._FilterDatabase" localSheetId="2" hidden="1">'A1'!$C$89:$N$474</definedName>
  </definedNames>
  <calcPr calcId="145621"/>
</workbook>
</file>

<file path=xl/calcChain.xml><?xml version="1.0" encoding="utf-8"?>
<calcChain xmlns="http://schemas.openxmlformats.org/spreadsheetml/2006/main">
  <c r="P431" i="2" l="1"/>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3" i="2" l="1"/>
  <c r="P42" i="2"/>
  <c r="D19" i="1" l="1"/>
  <c r="C19" i="1" l="1"/>
  <c r="P85" i="2" l="1"/>
  <c r="R85" i="2"/>
  <c r="P84" i="2"/>
  <c r="R84" i="2"/>
  <c r="O443" i="2" l="1"/>
  <c r="O444" i="2"/>
  <c r="O445" i="2"/>
  <c r="O446" i="2"/>
  <c r="O447" i="2"/>
  <c r="O448" i="2"/>
  <c r="O449" i="2"/>
  <c r="O450" i="2"/>
  <c r="O451" i="2"/>
  <c r="O452" i="2"/>
  <c r="O442" i="2"/>
  <c r="O454" i="2"/>
  <c r="O455" i="2"/>
  <c r="O456" i="2"/>
  <c r="O457" i="2"/>
  <c r="O458" i="2"/>
  <c r="O459" i="2"/>
  <c r="O460" i="2"/>
  <c r="O461" i="2"/>
  <c r="O462" i="2"/>
  <c r="O463" i="2"/>
  <c r="O453" i="2"/>
  <c r="O465" i="2"/>
  <c r="O466" i="2"/>
  <c r="O467" i="2"/>
  <c r="O468" i="2"/>
  <c r="O469" i="2"/>
  <c r="O470" i="2"/>
  <c r="O471" i="2"/>
  <c r="O472" i="2"/>
  <c r="O473" i="2"/>
  <c r="O474" i="2"/>
  <c r="O464" i="2"/>
  <c r="O432" i="2"/>
  <c r="O433" i="2"/>
  <c r="O434" i="2"/>
  <c r="O435" i="2"/>
  <c r="O436" i="2"/>
  <c r="O437" i="2"/>
  <c r="O438" i="2"/>
  <c r="O439" i="2"/>
  <c r="O440" i="2"/>
  <c r="O441" i="2"/>
  <c r="O431" i="2"/>
  <c r="D35" i="1" l="1"/>
  <c r="N19" i="1"/>
  <c r="B20" i="1"/>
  <c r="E432" i="2"/>
  <c r="F432" i="2"/>
  <c r="G432" i="2"/>
  <c r="H432" i="2"/>
  <c r="I432" i="2"/>
  <c r="J432" i="2"/>
  <c r="K432" i="2"/>
  <c r="L432" i="2"/>
  <c r="M432" i="2"/>
  <c r="N432" i="2"/>
  <c r="E433" i="2"/>
  <c r="F433" i="2"/>
  <c r="G433" i="2"/>
  <c r="H433" i="2"/>
  <c r="I433" i="2"/>
  <c r="J433" i="2"/>
  <c r="K433" i="2"/>
  <c r="L433" i="2"/>
  <c r="M433" i="2"/>
  <c r="N433" i="2"/>
  <c r="E434" i="2"/>
  <c r="F434" i="2"/>
  <c r="G434" i="2"/>
  <c r="H434" i="2"/>
  <c r="I434" i="2"/>
  <c r="J434" i="2"/>
  <c r="K434" i="2"/>
  <c r="L434" i="2"/>
  <c r="M434" i="2"/>
  <c r="N434" i="2"/>
  <c r="E435" i="2"/>
  <c r="F435" i="2"/>
  <c r="G435" i="2"/>
  <c r="H435" i="2"/>
  <c r="I435" i="2"/>
  <c r="J435" i="2"/>
  <c r="K435" i="2"/>
  <c r="L435" i="2"/>
  <c r="M435" i="2"/>
  <c r="N435" i="2"/>
  <c r="E436" i="2"/>
  <c r="F436" i="2"/>
  <c r="G436" i="2"/>
  <c r="H436" i="2"/>
  <c r="I436" i="2"/>
  <c r="J436" i="2"/>
  <c r="K436" i="2"/>
  <c r="L436" i="2"/>
  <c r="M436" i="2"/>
  <c r="N436" i="2"/>
  <c r="E437" i="2"/>
  <c r="F437" i="2"/>
  <c r="G437" i="2"/>
  <c r="H437" i="2"/>
  <c r="I437" i="2"/>
  <c r="J437" i="2"/>
  <c r="K437" i="2"/>
  <c r="L437" i="2"/>
  <c r="M437" i="2"/>
  <c r="N437" i="2"/>
  <c r="E438" i="2"/>
  <c r="F438" i="2"/>
  <c r="G438" i="2"/>
  <c r="H438" i="2"/>
  <c r="I438" i="2"/>
  <c r="J438" i="2"/>
  <c r="K438" i="2"/>
  <c r="L438" i="2"/>
  <c r="M438" i="2"/>
  <c r="N438" i="2"/>
  <c r="E439" i="2"/>
  <c r="F439" i="2"/>
  <c r="G439" i="2"/>
  <c r="H439" i="2"/>
  <c r="I439" i="2"/>
  <c r="J439" i="2"/>
  <c r="K439" i="2"/>
  <c r="L439" i="2"/>
  <c r="M439" i="2"/>
  <c r="N439" i="2"/>
  <c r="E440" i="2"/>
  <c r="F440" i="2"/>
  <c r="G440" i="2"/>
  <c r="H440" i="2"/>
  <c r="I440" i="2"/>
  <c r="J440" i="2"/>
  <c r="K440" i="2"/>
  <c r="L440" i="2"/>
  <c r="M440" i="2"/>
  <c r="N440" i="2"/>
  <c r="E441" i="2"/>
  <c r="F441" i="2"/>
  <c r="G441" i="2"/>
  <c r="H441" i="2"/>
  <c r="I441" i="2"/>
  <c r="J441" i="2"/>
  <c r="K441" i="2"/>
  <c r="L441" i="2"/>
  <c r="M441" i="2"/>
  <c r="N441" i="2"/>
  <c r="F431" i="2"/>
  <c r="G431" i="2"/>
  <c r="H431" i="2"/>
  <c r="I431" i="2"/>
  <c r="J431" i="2"/>
  <c r="K431" i="2"/>
  <c r="L431" i="2"/>
  <c r="M431" i="2"/>
  <c r="N431" i="2"/>
  <c r="E465" i="2"/>
  <c r="F465" i="2"/>
  <c r="G465" i="2"/>
  <c r="H465" i="2"/>
  <c r="I465" i="2"/>
  <c r="J465" i="2"/>
  <c r="K465" i="2"/>
  <c r="L465" i="2"/>
  <c r="M465" i="2"/>
  <c r="N465" i="2"/>
  <c r="E466" i="2"/>
  <c r="F466" i="2"/>
  <c r="G466" i="2"/>
  <c r="H466" i="2"/>
  <c r="I466" i="2"/>
  <c r="J466" i="2"/>
  <c r="K466" i="2"/>
  <c r="L466" i="2"/>
  <c r="M466" i="2"/>
  <c r="N466" i="2"/>
  <c r="E467" i="2"/>
  <c r="F467" i="2"/>
  <c r="G467" i="2"/>
  <c r="H467" i="2"/>
  <c r="I467" i="2"/>
  <c r="J467" i="2"/>
  <c r="K467" i="2"/>
  <c r="L467" i="2"/>
  <c r="M467" i="2"/>
  <c r="N467" i="2"/>
  <c r="E468" i="2"/>
  <c r="F468" i="2"/>
  <c r="G468" i="2"/>
  <c r="H468" i="2"/>
  <c r="I468" i="2"/>
  <c r="J468" i="2"/>
  <c r="K468" i="2"/>
  <c r="L468" i="2"/>
  <c r="M468" i="2"/>
  <c r="N468" i="2"/>
  <c r="E469" i="2"/>
  <c r="F469" i="2"/>
  <c r="G469" i="2"/>
  <c r="H469" i="2"/>
  <c r="I469" i="2"/>
  <c r="J469" i="2"/>
  <c r="K469" i="2"/>
  <c r="L469" i="2"/>
  <c r="M469" i="2"/>
  <c r="N469" i="2"/>
  <c r="E470" i="2"/>
  <c r="F470" i="2"/>
  <c r="G470" i="2"/>
  <c r="H470" i="2"/>
  <c r="I470" i="2"/>
  <c r="J470" i="2"/>
  <c r="K470" i="2"/>
  <c r="L470" i="2"/>
  <c r="M470" i="2"/>
  <c r="N470" i="2"/>
  <c r="E471" i="2"/>
  <c r="F471" i="2"/>
  <c r="G471" i="2"/>
  <c r="H471" i="2"/>
  <c r="I471" i="2"/>
  <c r="J471" i="2"/>
  <c r="K471" i="2"/>
  <c r="L471" i="2"/>
  <c r="M471" i="2"/>
  <c r="N471" i="2"/>
  <c r="E472" i="2"/>
  <c r="F472" i="2"/>
  <c r="G472" i="2"/>
  <c r="H472" i="2"/>
  <c r="I472" i="2"/>
  <c r="J472" i="2"/>
  <c r="K472" i="2"/>
  <c r="L472" i="2"/>
  <c r="M472" i="2"/>
  <c r="N472" i="2"/>
  <c r="E473" i="2"/>
  <c r="F473" i="2"/>
  <c r="G473" i="2"/>
  <c r="H473" i="2"/>
  <c r="I473" i="2"/>
  <c r="J473" i="2"/>
  <c r="K473" i="2"/>
  <c r="L473" i="2"/>
  <c r="M473" i="2"/>
  <c r="N473" i="2"/>
  <c r="E474" i="2"/>
  <c r="F474" i="2"/>
  <c r="G474" i="2"/>
  <c r="H474" i="2"/>
  <c r="I474" i="2"/>
  <c r="J474" i="2"/>
  <c r="K474" i="2"/>
  <c r="L474" i="2"/>
  <c r="M474" i="2"/>
  <c r="N474" i="2"/>
  <c r="F464" i="2"/>
  <c r="G464" i="2"/>
  <c r="H464" i="2"/>
  <c r="I464" i="2"/>
  <c r="J464" i="2"/>
  <c r="K464" i="2"/>
  <c r="L464" i="2"/>
  <c r="M464" i="2"/>
  <c r="N464" i="2"/>
  <c r="E464" i="2"/>
  <c r="F85" i="2"/>
  <c r="G85" i="2"/>
  <c r="H85" i="2"/>
  <c r="I85" i="2"/>
  <c r="J85" i="2"/>
  <c r="K85" i="2"/>
  <c r="L85" i="2"/>
  <c r="M85" i="2"/>
  <c r="N85" i="2"/>
  <c r="O85" i="2"/>
  <c r="E85" i="2"/>
  <c r="F43" i="2"/>
  <c r="G43" i="2"/>
  <c r="H43" i="2"/>
  <c r="I43" i="2"/>
  <c r="J43" i="2"/>
  <c r="K43" i="2"/>
  <c r="L43" i="2"/>
  <c r="M43" i="2"/>
  <c r="N43" i="2"/>
  <c r="O43" i="2"/>
  <c r="E43" i="2"/>
  <c r="O41" i="2"/>
  <c r="E454" i="2"/>
  <c r="F454" i="2"/>
  <c r="G454" i="2"/>
  <c r="H454" i="2"/>
  <c r="I454" i="2"/>
  <c r="J454" i="2"/>
  <c r="K454" i="2"/>
  <c r="L454" i="2"/>
  <c r="M454" i="2"/>
  <c r="N454" i="2"/>
  <c r="E455" i="2"/>
  <c r="F455" i="2"/>
  <c r="G455" i="2"/>
  <c r="H455" i="2"/>
  <c r="I455" i="2"/>
  <c r="J455" i="2"/>
  <c r="K455" i="2"/>
  <c r="L455" i="2"/>
  <c r="M455" i="2"/>
  <c r="N455" i="2"/>
  <c r="E456" i="2"/>
  <c r="F456" i="2"/>
  <c r="G456" i="2"/>
  <c r="H456" i="2"/>
  <c r="I456" i="2"/>
  <c r="J456" i="2"/>
  <c r="K456" i="2"/>
  <c r="L456" i="2"/>
  <c r="M456" i="2"/>
  <c r="N456" i="2"/>
  <c r="E457" i="2"/>
  <c r="F457" i="2"/>
  <c r="G457" i="2"/>
  <c r="H457" i="2"/>
  <c r="I457" i="2"/>
  <c r="J457" i="2"/>
  <c r="K457" i="2"/>
  <c r="L457" i="2"/>
  <c r="M457" i="2"/>
  <c r="N457" i="2"/>
  <c r="E458" i="2"/>
  <c r="F458" i="2"/>
  <c r="G458" i="2"/>
  <c r="H458" i="2"/>
  <c r="I458" i="2"/>
  <c r="J458" i="2"/>
  <c r="K458" i="2"/>
  <c r="L458" i="2"/>
  <c r="M458" i="2"/>
  <c r="N458" i="2"/>
  <c r="E459" i="2"/>
  <c r="F459" i="2"/>
  <c r="G459" i="2"/>
  <c r="H459" i="2"/>
  <c r="I459" i="2"/>
  <c r="J459" i="2"/>
  <c r="K459" i="2"/>
  <c r="L459" i="2"/>
  <c r="M459" i="2"/>
  <c r="N459" i="2"/>
  <c r="E460" i="2"/>
  <c r="F460" i="2"/>
  <c r="G460" i="2"/>
  <c r="H460" i="2"/>
  <c r="I460" i="2"/>
  <c r="J460" i="2"/>
  <c r="K460" i="2"/>
  <c r="L460" i="2"/>
  <c r="M460" i="2"/>
  <c r="N460" i="2"/>
  <c r="E461" i="2"/>
  <c r="F461" i="2"/>
  <c r="G461" i="2"/>
  <c r="H461" i="2"/>
  <c r="I461" i="2"/>
  <c r="J461" i="2"/>
  <c r="K461" i="2"/>
  <c r="L461" i="2"/>
  <c r="M461" i="2"/>
  <c r="N461" i="2"/>
  <c r="E462" i="2"/>
  <c r="F462" i="2"/>
  <c r="G462" i="2"/>
  <c r="H462" i="2"/>
  <c r="I462" i="2"/>
  <c r="J462" i="2"/>
  <c r="K462" i="2"/>
  <c r="L462" i="2"/>
  <c r="M462" i="2"/>
  <c r="N462" i="2"/>
  <c r="E463" i="2"/>
  <c r="F463" i="2"/>
  <c r="G463" i="2"/>
  <c r="H463" i="2"/>
  <c r="I463" i="2"/>
  <c r="J463" i="2"/>
  <c r="K463" i="2"/>
  <c r="L463" i="2"/>
  <c r="M463" i="2"/>
  <c r="N463" i="2"/>
  <c r="F453" i="2"/>
  <c r="G453" i="2"/>
  <c r="H453" i="2"/>
  <c r="I453" i="2"/>
  <c r="J453" i="2"/>
  <c r="K453" i="2"/>
  <c r="L453" i="2"/>
  <c r="M453" i="2"/>
  <c r="N453" i="2"/>
  <c r="E453" i="2"/>
  <c r="F84" i="2"/>
  <c r="G84" i="2"/>
  <c r="H84" i="2"/>
  <c r="I84" i="2"/>
  <c r="J84" i="2"/>
  <c r="K84" i="2"/>
  <c r="L84" i="2"/>
  <c r="M84" i="2"/>
  <c r="N84" i="2"/>
  <c r="O84" i="2"/>
  <c r="E84" i="2"/>
  <c r="F42" i="2"/>
  <c r="G42" i="2"/>
  <c r="H42" i="2"/>
  <c r="I42" i="2"/>
  <c r="J42" i="2"/>
  <c r="K42" i="2"/>
  <c r="L42" i="2"/>
  <c r="M42" i="2"/>
  <c r="N42" i="2"/>
  <c r="E42" i="2"/>
  <c r="O42" i="2" l="1"/>
  <c r="T3" i="1" l="1"/>
  <c r="E19" i="1"/>
  <c r="F19" i="1"/>
  <c r="G19" i="1"/>
  <c r="H19" i="1"/>
  <c r="X3" i="1"/>
  <c r="B84" i="2"/>
  <c r="A84" i="2" s="1"/>
  <c r="B85" i="2"/>
  <c r="A85" i="2" s="1"/>
  <c r="B42" i="2"/>
  <c r="A42" i="2" s="1"/>
  <c r="B43" i="2"/>
  <c r="A43" i="2" s="1"/>
  <c r="B9" i="2"/>
  <c r="A9" i="2" s="1"/>
  <c r="B10" i="2"/>
  <c r="A10" i="2" s="1"/>
  <c r="B11" i="2"/>
  <c r="A11" i="2" s="1"/>
  <c r="B12" i="2"/>
  <c r="A12" i="2" s="1"/>
  <c r="B13" i="2"/>
  <c r="A13" i="2" s="1"/>
  <c r="B14" i="2"/>
  <c r="A14" i="2" s="1"/>
  <c r="B15" i="2"/>
  <c r="A15" i="2" s="1"/>
  <c r="B16" i="2"/>
  <c r="A16" i="2" s="1"/>
  <c r="B17" i="2"/>
  <c r="A17" i="2" s="1"/>
  <c r="B18" i="2"/>
  <c r="A18" i="2" s="1"/>
  <c r="B19" i="2"/>
  <c r="A19" i="2" s="1"/>
  <c r="B20" i="2"/>
  <c r="A20" i="2" s="1"/>
  <c r="B21" i="2"/>
  <c r="A21" i="2" s="1"/>
  <c r="B22" i="2"/>
  <c r="A22" i="2" s="1"/>
  <c r="B23" i="2"/>
  <c r="A23" i="2" s="1"/>
  <c r="B24" i="2"/>
  <c r="A24" i="2" s="1"/>
  <c r="B25" i="2"/>
  <c r="A25" i="2" s="1"/>
  <c r="B26" i="2"/>
  <c r="A26" i="2" s="1"/>
  <c r="B27" i="2"/>
  <c r="A27" i="2" s="1"/>
  <c r="B28" i="2"/>
  <c r="A28" i="2" s="1"/>
  <c r="B29" i="2"/>
  <c r="A29" i="2" s="1"/>
  <c r="B30" i="2"/>
  <c r="A30" i="2" s="1"/>
  <c r="B31" i="2"/>
  <c r="A31" i="2" s="1"/>
  <c r="B32" i="2"/>
  <c r="A32" i="2" s="1"/>
  <c r="B33" i="2"/>
  <c r="A33" i="2" s="1"/>
  <c r="B34" i="2"/>
  <c r="A34" i="2" s="1"/>
  <c r="B35" i="2"/>
  <c r="A35" i="2" s="1"/>
  <c r="B36" i="2"/>
  <c r="A36" i="2" s="1"/>
  <c r="B37" i="2"/>
  <c r="A37" i="2" s="1"/>
  <c r="B38" i="2"/>
  <c r="A38" i="2" s="1"/>
  <c r="B39" i="2"/>
  <c r="A39" i="2" s="1"/>
  <c r="B40" i="2"/>
  <c r="A40" i="2" s="1"/>
  <c r="B41" i="2"/>
  <c r="A41" i="2" s="1"/>
  <c r="B51" i="2"/>
  <c r="A51" i="2" s="1"/>
  <c r="B52" i="2"/>
  <c r="A52" i="2" s="1"/>
  <c r="B53" i="2"/>
  <c r="A53" i="2" s="1"/>
  <c r="B54" i="2"/>
  <c r="A54" i="2" s="1"/>
  <c r="B55" i="2"/>
  <c r="A55" i="2" s="1"/>
  <c r="B56" i="2"/>
  <c r="A56" i="2" s="1"/>
  <c r="B57" i="2"/>
  <c r="A57" i="2" s="1"/>
  <c r="B58" i="2"/>
  <c r="A58" i="2" s="1"/>
  <c r="B59" i="2"/>
  <c r="A59" i="2" s="1"/>
  <c r="B60" i="2"/>
  <c r="A60" i="2" s="1"/>
  <c r="B61" i="2"/>
  <c r="A61" i="2" s="1"/>
  <c r="B62" i="2"/>
  <c r="A62" i="2" s="1"/>
  <c r="B63" i="2"/>
  <c r="A63" i="2" s="1"/>
  <c r="B64" i="2"/>
  <c r="A64" i="2" s="1"/>
  <c r="B65" i="2"/>
  <c r="A65" i="2" s="1"/>
  <c r="B66" i="2"/>
  <c r="A66" i="2" s="1"/>
  <c r="B67" i="2"/>
  <c r="A67" i="2" s="1"/>
  <c r="B68" i="2"/>
  <c r="A68" i="2" s="1"/>
  <c r="B69" i="2"/>
  <c r="A69" i="2" s="1"/>
  <c r="B70" i="2"/>
  <c r="A70" i="2" s="1"/>
  <c r="B71" i="2"/>
  <c r="A71" i="2" s="1"/>
  <c r="B72" i="2"/>
  <c r="A72" i="2" s="1"/>
  <c r="B73" i="2"/>
  <c r="A73" i="2" s="1"/>
  <c r="B74" i="2"/>
  <c r="A74" i="2" s="1"/>
  <c r="B75" i="2"/>
  <c r="A75" i="2" s="1"/>
  <c r="B76" i="2"/>
  <c r="A76" i="2" s="1"/>
  <c r="B77" i="2"/>
  <c r="A77" i="2" s="1"/>
  <c r="B78" i="2"/>
  <c r="A78" i="2" s="1"/>
  <c r="B79" i="2"/>
  <c r="A79" i="2" s="1"/>
  <c r="B80" i="2"/>
  <c r="A80" i="2" s="1"/>
  <c r="B81" i="2"/>
  <c r="A81" i="2" s="1"/>
  <c r="B82" i="2"/>
  <c r="A82" i="2" s="1"/>
  <c r="B83" i="2"/>
  <c r="A83" i="2" s="1"/>
  <c r="B91" i="2"/>
  <c r="A91" i="2" s="1"/>
  <c r="B92" i="2"/>
  <c r="A92" i="2" s="1"/>
  <c r="B93" i="2"/>
  <c r="A93" i="2" s="1"/>
  <c r="B94" i="2"/>
  <c r="A94" i="2" s="1"/>
  <c r="B95" i="2"/>
  <c r="A95" i="2" s="1"/>
  <c r="B96" i="2"/>
  <c r="A96" i="2" s="1"/>
  <c r="B97" i="2"/>
  <c r="A97" i="2" s="1"/>
  <c r="B98" i="2"/>
  <c r="A98" i="2" s="1"/>
  <c r="B99" i="2"/>
  <c r="A99" i="2" s="1"/>
  <c r="B100" i="2"/>
  <c r="A100" i="2" s="1"/>
  <c r="B101" i="2"/>
  <c r="A101" i="2" s="1"/>
  <c r="B102" i="2"/>
  <c r="A102" i="2" s="1"/>
  <c r="B103" i="2"/>
  <c r="A103" i="2" s="1"/>
  <c r="B104" i="2"/>
  <c r="A104" i="2" s="1"/>
  <c r="B105" i="2"/>
  <c r="A105" i="2" s="1"/>
  <c r="B106" i="2"/>
  <c r="A106" i="2" s="1"/>
  <c r="B107" i="2"/>
  <c r="A107" i="2" s="1"/>
  <c r="B108" i="2"/>
  <c r="A108" i="2" s="1"/>
  <c r="B109" i="2"/>
  <c r="A109" i="2" s="1"/>
  <c r="B110" i="2"/>
  <c r="A110" i="2" s="1"/>
  <c r="B111" i="2"/>
  <c r="A111" i="2" s="1"/>
  <c r="B112" i="2"/>
  <c r="A112" i="2" s="1"/>
  <c r="B113" i="2"/>
  <c r="A113" i="2" s="1"/>
  <c r="B114" i="2"/>
  <c r="A114" i="2" s="1"/>
  <c r="B115" i="2"/>
  <c r="A115" i="2" s="1"/>
  <c r="B116" i="2"/>
  <c r="A116" i="2" s="1"/>
  <c r="B117" i="2"/>
  <c r="A117" i="2" s="1"/>
  <c r="B118" i="2"/>
  <c r="A118" i="2" s="1"/>
  <c r="B119" i="2"/>
  <c r="A119" i="2" s="1"/>
  <c r="B120" i="2"/>
  <c r="A120" i="2" s="1"/>
  <c r="B121" i="2"/>
  <c r="A121" i="2" s="1"/>
  <c r="B122" i="2"/>
  <c r="A122" i="2" s="1"/>
  <c r="B123" i="2"/>
  <c r="A123" i="2" s="1"/>
  <c r="B124" i="2"/>
  <c r="A124" i="2" s="1"/>
  <c r="B125" i="2"/>
  <c r="A125" i="2" s="1"/>
  <c r="B126" i="2"/>
  <c r="A126" i="2" s="1"/>
  <c r="B127" i="2"/>
  <c r="A127" i="2" s="1"/>
  <c r="B128" i="2"/>
  <c r="A128" i="2" s="1"/>
  <c r="B129" i="2"/>
  <c r="A129" i="2" s="1"/>
  <c r="B130" i="2"/>
  <c r="A130" i="2" s="1"/>
  <c r="B131" i="2"/>
  <c r="A131" i="2" s="1"/>
  <c r="B132" i="2"/>
  <c r="A132" i="2" s="1"/>
  <c r="B133" i="2"/>
  <c r="A133" i="2" s="1"/>
  <c r="B134" i="2"/>
  <c r="A134" i="2" s="1"/>
  <c r="B135" i="2"/>
  <c r="A135" i="2" s="1"/>
  <c r="B136" i="2"/>
  <c r="A136" i="2" s="1"/>
  <c r="B137" i="2"/>
  <c r="A137" i="2" s="1"/>
  <c r="B138" i="2"/>
  <c r="A138" i="2" s="1"/>
  <c r="B139" i="2"/>
  <c r="A139" i="2" s="1"/>
  <c r="B140" i="2"/>
  <c r="A140" i="2" s="1"/>
  <c r="B141" i="2"/>
  <c r="A141" i="2" s="1"/>
  <c r="B142" i="2"/>
  <c r="A142" i="2" s="1"/>
  <c r="B143" i="2"/>
  <c r="A143" i="2" s="1"/>
  <c r="B144" i="2"/>
  <c r="A144" i="2" s="1"/>
  <c r="B145" i="2"/>
  <c r="A145" i="2" s="1"/>
  <c r="B146" i="2"/>
  <c r="A146" i="2" s="1"/>
  <c r="B147" i="2"/>
  <c r="A147" i="2" s="1"/>
  <c r="B148" i="2"/>
  <c r="A148" i="2" s="1"/>
  <c r="B149" i="2"/>
  <c r="A149" i="2" s="1"/>
  <c r="B150" i="2"/>
  <c r="A150" i="2" s="1"/>
  <c r="B151" i="2"/>
  <c r="A151" i="2" s="1"/>
  <c r="B152" i="2"/>
  <c r="A152" i="2" s="1"/>
  <c r="B153" i="2"/>
  <c r="A153" i="2" s="1"/>
  <c r="B154" i="2"/>
  <c r="A154" i="2" s="1"/>
  <c r="B155" i="2"/>
  <c r="A155" i="2" s="1"/>
  <c r="B156" i="2"/>
  <c r="A156" i="2" s="1"/>
  <c r="B157" i="2"/>
  <c r="A157" i="2" s="1"/>
  <c r="B158" i="2"/>
  <c r="A158" i="2" s="1"/>
  <c r="B159" i="2"/>
  <c r="A159" i="2" s="1"/>
  <c r="B160" i="2"/>
  <c r="A160" i="2" s="1"/>
  <c r="B161" i="2"/>
  <c r="A161" i="2" s="1"/>
  <c r="B162" i="2"/>
  <c r="A162" i="2" s="1"/>
  <c r="B163" i="2"/>
  <c r="A163" i="2" s="1"/>
  <c r="B164" i="2"/>
  <c r="A164" i="2" s="1"/>
  <c r="B165" i="2"/>
  <c r="A165" i="2" s="1"/>
  <c r="B166" i="2"/>
  <c r="A166" i="2" s="1"/>
  <c r="B167" i="2"/>
  <c r="A167" i="2" s="1"/>
  <c r="B168" i="2"/>
  <c r="A168" i="2" s="1"/>
  <c r="B169" i="2"/>
  <c r="A169" i="2" s="1"/>
  <c r="B170" i="2"/>
  <c r="A170" i="2" s="1"/>
  <c r="B171" i="2"/>
  <c r="A171" i="2" s="1"/>
  <c r="B172" i="2"/>
  <c r="A172" i="2" s="1"/>
  <c r="B173" i="2"/>
  <c r="A173" i="2" s="1"/>
  <c r="B174" i="2"/>
  <c r="A174" i="2" s="1"/>
  <c r="B175" i="2"/>
  <c r="A175" i="2" s="1"/>
  <c r="B176" i="2"/>
  <c r="A176" i="2" s="1"/>
  <c r="B177" i="2"/>
  <c r="A177" i="2" s="1"/>
  <c r="B178" i="2"/>
  <c r="A178" i="2" s="1"/>
  <c r="B179" i="2"/>
  <c r="A179" i="2" s="1"/>
  <c r="B180" i="2"/>
  <c r="A180" i="2" s="1"/>
  <c r="B181" i="2"/>
  <c r="A181" i="2" s="1"/>
  <c r="B182" i="2"/>
  <c r="A182" i="2" s="1"/>
  <c r="B183" i="2"/>
  <c r="A183" i="2" s="1"/>
  <c r="B184" i="2"/>
  <c r="A184" i="2" s="1"/>
  <c r="B185" i="2"/>
  <c r="A185" i="2" s="1"/>
  <c r="B186" i="2"/>
  <c r="A186" i="2" s="1"/>
  <c r="B187" i="2"/>
  <c r="A187" i="2" s="1"/>
  <c r="B188" i="2"/>
  <c r="A188" i="2" s="1"/>
  <c r="B189" i="2"/>
  <c r="A189" i="2" s="1"/>
  <c r="B190" i="2"/>
  <c r="A190" i="2" s="1"/>
  <c r="B191" i="2"/>
  <c r="A191" i="2" s="1"/>
  <c r="B192" i="2"/>
  <c r="A192" i="2" s="1"/>
  <c r="B193" i="2"/>
  <c r="A193" i="2" s="1"/>
  <c r="B194" i="2"/>
  <c r="A194" i="2" s="1"/>
  <c r="B195" i="2"/>
  <c r="A195" i="2" s="1"/>
  <c r="B196" i="2"/>
  <c r="A196" i="2" s="1"/>
  <c r="B197" i="2"/>
  <c r="A197" i="2" s="1"/>
  <c r="B198" i="2"/>
  <c r="A198" i="2" s="1"/>
  <c r="B199" i="2"/>
  <c r="A199" i="2" s="1"/>
  <c r="B200" i="2"/>
  <c r="A200" i="2" s="1"/>
  <c r="B201" i="2"/>
  <c r="A201" i="2" s="1"/>
  <c r="B202" i="2"/>
  <c r="A202" i="2" s="1"/>
  <c r="B203" i="2"/>
  <c r="A203" i="2" s="1"/>
  <c r="B204" i="2"/>
  <c r="A204" i="2" s="1"/>
  <c r="B205" i="2"/>
  <c r="A205" i="2" s="1"/>
  <c r="B206" i="2"/>
  <c r="A206" i="2" s="1"/>
  <c r="B207" i="2"/>
  <c r="A207" i="2" s="1"/>
  <c r="B208" i="2"/>
  <c r="A208" i="2" s="1"/>
  <c r="B209" i="2"/>
  <c r="A209" i="2" s="1"/>
  <c r="B210" i="2"/>
  <c r="A210" i="2" s="1"/>
  <c r="B211" i="2"/>
  <c r="A211" i="2" s="1"/>
  <c r="B212" i="2"/>
  <c r="A212" i="2" s="1"/>
  <c r="B213" i="2"/>
  <c r="A213" i="2" s="1"/>
  <c r="B214" i="2"/>
  <c r="A214" i="2" s="1"/>
  <c r="B215" i="2"/>
  <c r="A215" i="2" s="1"/>
  <c r="B216" i="2"/>
  <c r="A216" i="2" s="1"/>
  <c r="B217" i="2"/>
  <c r="A217" i="2" s="1"/>
  <c r="B218" i="2"/>
  <c r="A218" i="2" s="1"/>
  <c r="B219" i="2"/>
  <c r="A219" i="2" s="1"/>
  <c r="B220" i="2"/>
  <c r="A220" i="2" s="1"/>
  <c r="B221" i="2"/>
  <c r="A221" i="2" s="1"/>
  <c r="B222" i="2"/>
  <c r="A222" i="2" s="1"/>
  <c r="B223" i="2"/>
  <c r="A223" i="2" s="1"/>
  <c r="B224" i="2"/>
  <c r="A224" i="2" s="1"/>
  <c r="B225" i="2"/>
  <c r="A225" i="2" s="1"/>
  <c r="B226" i="2"/>
  <c r="A226" i="2" s="1"/>
  <c r="B227" i="2"/>
  <c r="A227" i="2" s="1"/>
  <c r="B228" i="2"/>
  <c r="A228" i="2" s="1"/>
  <c r="B229" i="2"/>
  <c r="A229" i="2" s="1"/>
  <c r="B230" i="2"/>
  <c r="A230" i="2" s="1"/>
  <c r="B231" i="2"/>
  <c r="A231" i="2" s="1"/>
  <c r="B232" i="2"/>
  <c r="A232" i="2" s="1"/>
  <c r="B233" i="2"/>
  <c r="A233" i="2" s="1"/>
  <c r="B234" i="2"/>
  <c r="A234" i="2" s="1"/>
  <c r="B235" i="2"/>
  <c r="A235" i="2" s="1"/>
  <c r="B236" i="2"/>
  <c r="A236" i="2" s="1"/>
  <c r="B237" i="2"/>
  <c r="A237" i="2" s="1"/>
  <c r="B238" i="2"/>
  <c r="A238" i="2" s="1"/>
  <c r="B239" i="2"/>
  <c r="A239" i="2" s="1"/>
  <c r="B240" i="2"/>
  <c r="A240" i="2" s="1"/>
  <c r="B241" i="2"/>
  <c r="A241" i="2" s="1"/>
  <c r="B242" i="2"/>
  <c r="A242" i="2" s="1"/>
  <c r="B243" i="2"/>
  <c r="A243" i="2" s="1"/>
  <c r="B244" i="2"/>
  <c r="A244" i="2" s="1"/>
  <c r="B245" i="2"/>
  <c r="A245" i="2" s="1"/>
  <c r="B246" i="2"/>
  <c r="A246" i="2" s="1"/>
  <c r="B247" i="2"/>
  <c r="A247" i="2" s="1"/>
  <c r="B248" i="2"/>
  <c r="A248" i="2" s="1"/>
  <c r="B249" i="2"/>
  <c r="A249" i="2" s="1"/>
  <c r="B250" i="2"/>
  <c r="A250" i="2" s="1"/>
  <c r="B251" i="2"/>
  <c r="A251" i="2" s="1"/>
  <c r="B252" i="2"/>
  <c r="A252" i="2" s="1"/>
  <c r="B253" i="2"/>
  <c r="A253" i="2" s="1"/>
  <c r="B254" i="2"/>
  <c r="A254" i="2" s="1"/>
  <c r="B255" i="2"/>
  <c r="A255" i="2" s="1"/>
  <c r="B256" i="2"/>
  <c r="A256" i="2" s="1"/>
  <c r="B257" i="2"/>
  <c r="A257" i="2" s="1"/>
  <c r="B258" i="2"/>
  <c r="A258" i="2" s="1"/>
  <c r="B259" i="2"/>
  <c r="A259" i="2" s="1"/>
  <c r="B260" i="2"/>
  <c r="A260" i="2" s="1"/>
  <c r="B261" i="2"/>
  <c r="A261" i="2" s="1"/>
  <c r="B262" i="2"/>
  <c r="A262" i="2" s="1"/>
  <c r="B263" i="2"/>
  <c r="A263" i="2" s="1"/>
  <c r="B264" i="2"/>
  <c r="A264" i="2" s="1"/>
  <c r="B265" i="2"/>
  <c r="A265" i="2" s="1"/>
  <c r="B266" i="2"/>
  <c r="A266" i="2" s="1"/>
  <c r="B267" i="2"/>
  <c r="A267" i="2" s="1"/>
  <c r="B268" i="2"/>
  <c r="A268" i="2" s="1"/>
  <c r="B269" i="2"/>
  <c r="A269" i="2" s="1"/>
  <c r="B270" i="2"/>
  <c r="A270" i="2" s="1"/>
  <c r="B271" i="2"/>
  <c r="A271" i="2" s="1"/>
  <c r="B272" i="2"/>
  <c r="A272" i="2" s="1"/>
  <c r="B273" i="2"/>
  <c r="A273" i="2" s="1"/>
  <c r="B274" i="2"/>
  <c r="A274" i="2" s="1"/>
  <c r="B275" i="2"/>
  <c r="A275" i="2" s="1"/>
  <c r="B276" i="2"/>
  <c r="A276" i="2" s="1"/>
  <c r="B277" i="2"/>
  <c r="A277" i="2" s="1"/>
  <c r="B278" i="2"/>
  <c r="A278" i="2" s="1"/>
  <c r="B279" i="2"/>
  <c r="A279" i="2" s="1"/>
  <c r="B280" i="2"/>
  <c r="A280" i="2" s="1"/>
  <c r="B281" i="2"/>
  <c r="A281" i="2" s="1"/>
  <c r="B282" i="2"/>
  <c r="A282" i="2" s="1"/>
  <c r="B283" i="2"/>
  <c r="A283" i="2" s="1"/>
  <c r="B284" i="2"/>
  <c r="A284" i="2" s="1"/>
  <c r="B285" i="2"/>
  <c r="A285" i="2" s="1"/>
  <c r="B286" i="2"/>
  <c r="A286" i="2" s="1"/>
  <c r="B287" i="2"/>
  <c r="A287" i="2" s="1"/>
  <c r="B288" i="2"/>
  <c r="A288" i="2" s="1"/>
  <c r="B289" i="2"/>
  <c r="A289" i="2" s="1"/>
  <c r="B290" i="2"/>
  <c r="A290" i="2" s="1"/>
  <c r="B291" i="2"/>
  <c r="A291" i="2" s="1"/>
  <c r="B292" i="2"/>
  <c r="A292" i="2" s="1"/>
  <c r="B293" i="2"/>
  <c r="A293" i="2" s="1"/>
  <c r="B294" i="2"/>
  <c r="A294" i="2" s="1"/>
  <c r="B295" i="2"/>
  <c r="A295" i="2" s="1"/>
  <c r="B296" i="2"/>
  <c r="A296" i="2" s="1"/>
  <c r="B297" i="2"/>
  <c r="A297" i="2" s="1"/>
  <c r="B298" i="2"/>
  <c r="A298" i="2" s="1"/>
  <c r="B299" i="2"/>
  <c r="A299" i="2" s="1"/>
  <c r="B300" i="2"/>
  <c r="A300" i="2" s="1"/>
  <c r="B301" i="2"/>
  <c r="A301" i="2" s="1"/>
  <c r="B302" i="2"/>
  <c r="A302" i="2" s="1"/>
  <c r="B303" i="2"/>
  <c r="A303" i="2" s="1"/>
  <c r="B304" i="2"/>
  <c r="A304" i="2" s="1"/>
  <c r="B305" i="2"/>
  <c r="A305" i="2" s="1"/>
  <c r="B306" i="2"/>
  <c r="A306" i="2" s="1"/>
  <c r="B307" i="2"/>
  <c r="A307" i="2" s="1"/>
  <c r="B308" i="2"/>
  <c r="A308" i="2" s="1"/>
  <c r="B309" i="2"/>
  <c r="A309" i="2" s="1"/>
  <c r="B310" i="2"/>
  <c r="A310" i="2" s="1"/>
  <c r="B311" i="2"/>
  <c r="A311" i="2" s="1"/>
  <c r="B312" i="2"/>
  <c r="A312" i="2" s="1"/>
  <c r="B313" i="2"/>
  <c r="A313" i="2" s="1"/>
  <c r="B314" i="2"/>
  <c r="A314" i="2" s="1"/>
  <c r="B315" i="2"/>
  <c r="A315" i="2" s="1"/>
  <c r="B316" i="2"/>
  <c r="A316" i="2" s="1"/>
  <c r="B317" i="2"/>
  <c r="A317" i="2" s="1"/>
  <c r="B318" i="2"/>
  <c r="A318" i="2" s="1"/>
  <c r="B319" i="2"/>
  <c r="A319" i="2" s="1"/>
  <c r="B320" i="2"/>
  <c r="A320" i="2" s="1"/>
  <c r="B321" i="2"/>
  <c r="A321" i="2" s="1"/>
  <c r="B322" i="2"/>
  <c r="A322" i="2" s="1"/>
  <c r="B323" i="2"/>
  <c r="A323" i="2" s="1"/>
  <c r="B324" i="2"/>
  <c r="A324" i="2" s="1"/>
  <c r="B325" i="2"/>
  <c r="A325" i="2" s="1"/>
  <c r="B326" i="2"/>
  <c r="A326" i="2" s="1"/>
  <c r="B327" i="2"/>
  <c r="A327" i="2" s="1"/>
  <c r="B328" i="2"/>
  <c r="A328" i="2" s="1"/>
  <c r="B329" i="2"/>
  <c r="A329" i="2" s="1"/>
  <c r="B330" i="2"/>
  <c r="A330" i="2" s="1"/>
  <c r="B331" i="2"/>
  <c r="A331" i="2" s="1"/>
  <c r="B332" i="2"/>
  <c r="A332" i="2" s="1"/>
  <c r="B333" i="2"/>
  <c r="A333" i="2" s="1"/>
  <c r="B334" i="2"/>
  <c r="A334" i="2" s="1"/>
  <c r="B335" i="2"/>
  <c r="A335" i="2" s="1"/>
  <c r="B336" i="2"/>
  <c r="A336" i="2" s="1"/>
  <c r="B337" i="2"/>
  <c r="A337" i="2" s="1"/>
  <c r="B338" i="2"/>
  <c r="A338" i="2" s="1"/>
  <c r="B339" i="2"/>
  <c r="A339" i="2" s="1"/>
  <c r="B340" i="2"/>
  <c r="A340" i="2" s="1"/>
  <c r="B341" i="2"/>
  <c r="A341" i="2" s="1"/>
  <c r="B342" i="2"/>
  <c r="A342" i="2" s="1"/>
  <c r="B343" i="2"/>
  <c r="A343" i="2" s="1"/>
  <c r="B344" i="2"/>
  <c r="A344" i="2" s="1"/>
  <c r="B345" i="2"/>
  <c r="A345" i="2" s="1"/>
  <c r="B346" i="2"/>
  <c r="A346" i="2" s="1"/>
  <c r="B347" i="2"/>
  <c r="A347" i="2" s="1"/>
  <c r="B348" i="2"/>
  <c r="A348" i="2" s="1"/>
  <c r="B349" i="2"/>
  <c r="A349" i="2" s="1"/>
  <c r="B350" i="2"/>
  <c r="A350" i="2" s="1"/>
  <c r="B351" i="2"/>
  <c r="A351" i="2" s="1"/>
  <c r="B352" i="2"/>
  <c r="A352" i="2" s="1"/>
  <c r="B353" i="2"/>
  <c r="A353" i="2" s="1"/>
  <c r="B354" i="2"/>
  <c r="A354" i="2" s="1"/>
  <c r="B355" i="2"/>
  <c r="A355" i="2" s="1"/>
  <c r="B356" i="2"/>
  <c r="A356" i="2" s="1"/>
  <c r="B357" i="2"/>
  <c r="A357" i="2" s="1"/>
  <c r="B358" i="2"/>
  <c r="A358" i="2" s="1"/>
  <c r="B359" i="2"/>
  <c r="A359" i="2" s="1"/>
  <c r="B360" i="2"/>
  <c r="A360" i="2" s="1"/>
  <c r="B361" i="2"/>
  <c r="A361" i="2" s="1"/>
  <c r="B362" i="2"/>
  <c r="A362" i="2" s="1"/>
  <c r="B363" i="2"/>
  <c r="A363" i="2" s="1"/>
  <c r="B364" i="2"/>
  <c r="A364" i="2" s="1"/>
  <c r="B365" i="2"/>
  <c r="A365" i="2" s="1"/>
  <c r="B366" i="2"/>
  <c r="A366" i="2" s="1"/>
  <c r="B367" i="2"/>
  <c r="A367" i="2" s="1"/>
  <c r="B368" i="2"/>
  <c r="A368" i="2" s="1"/>
  <c r="B369" i="2"/>
  <c r="A369" i="2" s="1"/>
  <c r="B370" i="2"/>
  <c r="A370" i="2" s="1"/>
  <c r="B371" i="2"/>
  <c r="A371" i="2" s="1"/>
  <c r="B372" i="2"/>
  <c r="A372" i="2" s="1"/>
  <c r="B373" i="2"/>
  <c r="A373" i="2" s="1"/>
  <c r="B374" i="2"/>
  <c r="A374" i="2" s="1"/>
  <c r="B375" i="2"/>
  <c r="A375" i="2" s="1"/>
  <c r="B376" i="2"/>
  <c r="A376" i="2" s="1"/>
  <c r="B377" i="2"/>
  <c r="A377" i="2" s="1"/>
  <c r="B378" i="2"/>
  <c r="A378" i="2" s="1"/>
  <c r="B379" i="2"/>
  <c r="A379" i="2" s="1"/>
  <c r="B380" i="2"/>
  <c r="A380" i="2" s="1"/>
  <c r="B381" i="2"/>
  <c r="A381" i="2" s="1"/>
  <c r="B382" i="2"/>
  <c r="A382" i="2" s="1"/>
  <c r="B383" i="2"/>
  <c r="A383" i="2" s="1"/>
  <c r="B384" i="2"/>
  <c r="A384" i="2" s="1"/>
  <c r="B385" i="2"/>
  <c r="A385" i="2" s="1"/>
  <c r="B386" i="2"/>
  <c r="A386" i="2" s="1"/>
  <c r="B387" i="2"/>
  <c r="A387" i="2" s="1"/>
  <c r="B388" i="2"/>
  <c r="A388" i="2" s="1"/>
  <c r="B389" i="2"/>
  <c r="A389" i="2" s="1"/>
  <c r="B390" i="2"/>
  <c r="A390" i="2" s="1"/>
  <c r="B391" i="2"/>
  <c r="A391" i="2" s="1"/>
  <c r="B392" i="2"/>
  <c r="A392" i="2" s="1"/>
  <c r="B393" i="2"/>
  <c r="A393" i="2" s="1"/>
  <c r="B394" i="2"/>
  <c r="A394" i="2" s="1"/>
  <c r="B395" i="2"/>
  <c r="A395" i="2" s="1"/>
  <c r="B396" i="2"/>
  <c r="A396" i="2" s="1"/>
  <c r="B397" i="2"/>
  <c r="A397" i="2" s="1"/>
  <c r="B398" i="2"/>
  <c r="A398" i="2" s="1"/>
  <c r="B399" i="2"/>
  <c r="A399" i="2" s="1"/>
  <c r="B400" i="2"/>
  <c r="A400" i="2" s="1"/>
  <c r="B401" i="2"/>
  <c r="A401" i="2" s="1"/>
  <c r="B402" i="2"/>
  <c r="A402" i="2" s="1"/>
  <c r="B403" i="2"/>
  <c r="A403" i="2" s="1"/>
  <c r="B404" i="2"/>
  <c r="A404" i="2" s="1"/>
  <c r="B405" i="2"/>
  <c r="A405" i="2" s="1"/>
  <c r="B406" i="2"/>
  <c r="A406" i="2" s="1"/>
  <c r="B407" i="2"/>
  <c r="A407" i="2" s="1"/>
  <c r="B408" i="2"/>
  <c r="A408" i="2" s="1"/>
  <c r="B409" i="2"/>
  <c r="A409" i="2" s="1"/>
  <c r="B410" i="2"/>
  <c r="A410" i="2" s="1"/>
  <c r="B411" i="2"/>
  <c r="A411" i="2" s="1"/>
  <c r="B412" i="2"/>
  <c r="A412" i="2" s="1"/>
  <c r="B413" i="2"/>
  <c r="A413" i="2" s="1"/>
  <c r="B414" i="2"/>
  <c r="A414" i="2" s="1"/>
  <c r="B415" i="2"/>
  <c r="A415" i="2" s="1"/>
  <c r="B416" i="2"/>
  <c r="A416" i="2" s="1"/>
  <c r="B417" i="2"/>
  <c r="A417" i="2" s="1"/>
  <c r="B418" i="2"/>
  <c r="A418" i="2" s="1"/>
  <c r="B419" i="2"/>
  <c r="A419" i="2" s="1"/>
  <c r="B420" i="2"/>
  <c r="A420" i="2" s="1"/>
  <c r="B421" i="2"/>
  <c r="A421" i="2" s="1"/>
  <c r="B422" i="2"/>
  <c r="A422" i="2" s="1"/>
  <c r="B423" i="2"/>
  <c r="A423" i="2" s="1"/>
  <c r="B424" i="2"/>
  <c r="A424" i="2" s="1"/>
  <c r="B425" i="2"/>
  <c r="A425" i="2" s="1"/>
  <c r="B426" i="2"/>
  <c r="A426" i="2" s="1"/>
  <c r="B427" i="2"/>
  <c r="A427" i="2" s="1"/>
  <c r="B428" i="2"/>
  <c r="A428" i="2" s="1"/>
  <c r="B429" i="2"/>
  <c r="A429" i="2" s="1"/>
  <c r="B430" i="2"/>
  <c r="A430" i="2" s="1"/>
  <c r="B431" i="2"/>
  <c r="A431" i="2" s="1"/>
  <c r="B432" i="2"/>
  <c r="A432" i="2" s="1"/>
  <c r="B433" i="2"/>
  <c r="A433" i="2" s="1"/>
  <c r="B434" i="2"/>
  <c r="A434" i="2" s="1"/>
  <c r="B435" i="2"/>
  <c r="A435" i="2" s="1"/>
  <c r="B436" i="2"/>
  <c r="A436" i="2" s="1"/>
  <c r="B437" i="2"/>
  <c r="A437" i="2" s="1"/>
  <c r="B438" i="2"/>
  <c r="A438" i="2" s="1"/>
  <c r="B439" i="2"/>
  <c r="A439" i="2" s="1"/>
  <c r="B440" i="2"/>
  <c r="A440" i="2" s="1"/>
  <c r="B441" i="2"/>
  <c r="A441" i="2" s="1"/>
  <c r="B442" i="2"/>
  <c r="A442" i="2" s="1"/>
  <c r="B443" i="2"/>
  <c r="A443" i="2" s="1"/>
  <c r="B444" i="2"/>
  <c r="A444" i="2" s="1"/>
  <c r="B445" i="2"/>
  <c r="A445" i="2" s="1"/>
  <c r="B446" i="2"/>
  <c r="A446" i="2" s="1"/>
  <c r="B447" i="2"/>
  <c r="A447" i="2" s="1"/>
  <c r="B448" i="2"/>
  <c r="A448" i="2" s="1"/>
  <c r="B449" i="2"/>
  <c r="A449" i="2" s="1"/>
  <c r="B450" i="2"/>
  <c r="A450" i="2" s="1"/>
  <c r="B451" i="2"/>
  <c r="A451" i="2" s="1"/>
  <c r="B452" i="2"/>
  <c r="A452" i="2" s="1"/>
  <c r="B453" i="2"/>
  <c r="A453" i="2" s="1"/>
  <c r="B454" i="2"/>
  <c r="A454" i="2" s="1"/>
  <c r="B455" i="2"/>
  <c r="A455" i="2" s="1"/>
  <c r="B456" i="2"/>
  <c r="A456" i="2" s="1"/>
  <c r="B457" i="2"/>
  <c r="A457" i="2" s="1"/>
  <c r="B458" i="2"/>
  <c r="A458" i="2" s="1"/>
  <c r="B459" i="2"/>
  <c r="A459" i="2" s="1"/>
  <c r="B460" i="2"/>
  <c r="A460" i="2" s="1"/>
  <c r="B461" i="2"/>
  <c r="A461" i="2" s="1"/>
  <c r="B462" i="2"/>
  <c r="A462" i="2" s="1"/>
  <c r="B463" i="2"/>
  <c r="A463" i="2" s="1"/>
  <c r="B464" i="2"/>
  <c r="A464" i="2" s="1"/>
  <c r="B465" i="2"/>
  <c r="A465" i="2" s="1"/>
  <c r="B466" i="2"/>
  <c r="A466" i="2" s="1"/>
  <c r="B467" i="2"/>
  <c r="A467" i="2" s="1"/>
  <c r="B468" i="2"/>
  <c r="A468" i="2" s="1"/>
  <c r="B469" i="2"/>
  <c r="A469" i="2" s="1"/>
  <c r="B470" i="2"/>
  <c r="A470" i="2" s="1"/>
  <c r="B471" i="2"/>
  <c r="A471" i="2" s="1"/>
  <c r="B472" i="2"/>
  <c r="A472" i="2" s="1"/>
  <c r="B473" i="2"/>
  <c r="A473" i="2" s="1"/>
  <c r="B474" i="2"/>
  <c r="A474" i="2" s="1"/>
  <c r="B90" i="2"/>
  <c r="A90" i="2" s="1"/>
  <c r="E431" i="2"/>
  <c r="E443" i="2"/>
  <c r="F443" i="2"/>
  <c r="G443" i="2"/>
  <c r="H443" i="2"/>
  <c r="I443" i="2"/>
  <c r="J443" i="2"/>
  <c r="K443" i="2"/>
  <c r="L443" i="2"/>
  <c r="M443" i="2"/>
  <c r="N443" i="2"/>
  <c r="E444" i="2"/>
  <c r="F444" i="2"/>
  <c r="G444" i="2"/>
  <c r="H444" i="2"/>
  <c r="I444" i="2"/>
  <c r="J444" i="2"/>
  <c r="K444" i="2"/>
  <c r="L444" i="2"/>
  <c r="M444" i="2"/>
  <c r="N444" i="2"/>
  <c r="E445" i="2"/>
  <c r="F445" i="2"/>
  <c r="G445" i="2"/>
  <c r="H445" i="2"/>
  <c r="I445" i="2"/>
  <c r="J445" i="2"/>
  <c r="K445" i="2"/>
  <c r="L445" i="2"/>
  <c r="M445" i="2"/>
  <c r="N445" i="2"/>
  <c r="E446" i="2"/>
  <c r="F446" i="2"/>
  <c r="G446" i="2"/>
  <c r="H446" i="2"/>
  <c r="I446" i="2"/>
  <c r="J446" i="2"/>
  <c r="K446" i="2"/>
  <c r="L446" i="2"/>
  <c r="M446" i="2"/>
  <c r="N446" i="2"/>
  <c r="E447" i="2"/>
  <c r="F447" i="2"/>
  <c r="G447" i="2"/>
  <c r="H447" i="2"/>
  <c r="I447" i="2"/>
  <c r="J447" i="2"/>
  <c r="K447" i="2"/>
  <c r="L447" i="2"/>
  <c r="M447" i="2"/>
  <c r="N447" i="2"/>
  <c r="E448" i="2"/>
  <c r="F448" i="2"/>
  <c r="G448" i="2"/>
  <c r="H448" i="2"/>
  <c r="I448" i="2"/>
  <c r="J448" i="2"/>
  <c r="K448" i="2"/>
  <c r="L448" i="2"/>
  <c r="M448" i="2"/>
  <c r="N448" i="2"/>
  <c r="E449" i="2"/>
  <c r="F449" i="2"/>
  <c r="G449" i="2"/>
  <c r="H449" i="2"/>
  <c r="I449" i="2"/>
  <c r="J449" i="2"/>
  <c r="K449" i="2"/>
  <c r="L449" i="2"/>
  <c r="M449" i="2"/>
  <c r="N449" i="2"/>
  <c r="E450" i="2"/>
  <c r="F450" i="2"/>
  <c r="G450" i="2"/>
  <c r="H450" i="2"/>
  <c r="I450" i="2"/>
  <c r="J450" i="2"/>
  <c r="K450" i="2"/>
  <c r="L450" i="2"/>
  <c r="M450" i="2"/>
  <c r="N450" i="2"/>
  <c r="E451" i="2"/>
  <c r="F451" i="2"/>
  <c r="G451" i="2"/>
  <c r="H451" i="2"/>
  <c r="I451" i="2"/>
  <c r="J451" i="2"/>
  <c r="K451" i="2"/>
  <c r="L451" i="2"/>
  <c r="M451" i="2"/>
  <c r="N451" i="2"/>
  <c r="E452" i="2"/>
  <c r="F452" i="2"/>
  <c r="G452" i="2"/>
  <c r="H452" i="2"/>
  <c r="I452" i="2"/>
  <c r="J452" i="2"/>
  <c r="K452" i="2"/>
  <c r="L452" i="2"/>
  <c r="M452" i="2"/>
  <c r="N452" i="2"/>
  <c r="F442" i="2"/>
  <c r="G442" i="2"/>
  <c r="H442" i="2"/>
  <c r="I442" i="2"/>
  <c r="J442" i="2"/>
  <c r="K442" i="2"/>
  <c r="L442" i="2"/>
  <c r="M442" i="2"/>
  <c r="N442" i="2"/>
  <c r="E442" i="2"/>
  <c r="D110" i="1" l="1"/>
  <c r="H110" i="1"/>
  <c r="E110" i="1"/>
  <c r="F110" i="1"/>
  <c r="G110" i="1"/>
  <c r="E99" i="1"/>
  <c r="E88" i="1" s="1"/>
  <c r="C99" i="1"/>
  <c r="C88" i="1" s="1"/>
  <c r="H99" i="1"/>
  <c r="H88" i="1" s="1"/>
  <c r="F99" i="1"/>
  <c r="F88" i="1" s="1"/>
  <c r="D99" i="1"/>
  <c r="D88" i="1" s="1"/>
  <c r="G99" i="1"/>
  <c r="G88" i="1" s="1"/>
  <c r="G97" i="1"/>
  <c r="E97" i="1"/>
  <c r="H96" i="1"/>
  <c r="F96" i="1"/>
  <c r="D96" i="1"/>
  <c r="G95" i="1"/>
  <c r="E95" i="1"/>
  <c r="H94" i="1"/>
  <c r="F94" i="1"/>
  <c r="D94" i="1"/>
  <c r="G93" i="1"/>
  <c r="E93" i="1"/>
  <c r="H92" i="1"/>
  <c r="F92" i="1"/>
  <c r="D92" i="1"/>
  <c r="G91" i="1"/>
  <c r="E91" i="1"/>
  <c r="H90" i="1"/>
  <c r="F90" i="1"/>
  <c r="D90" i="1"/>
  <c r="G89" i="1"/>
  <c r="E89" i="1"/>
  <c r="H97" i="1"/>
  <c r="F97" i="1"/>
  <c r="D97" i="1"/>
  <c r="G96" i="1"/>
  <c r="E96" i="1"/>
  <c r="H95" i="1"/>
  <c r="F95" i="1"/>
  <c r="D95" i="1"/>
  <c r="G94" i="1"/>
  <c r="E94" i="1"/>
  <c r="H93" i="1"/>
  <c r="F93" i="1"/>
  <c r="D93" i="1"/>
  <c r="G92" i="1"/>
  <c r="E92" i="1"/>
  <c r="H91" i="1"/>
  <c r="F91" i="1"/>
  <c r="D91" i="1"/>
  <c r="G90" i="1"/>
  <c r="E90" i="1"/>
  <c r="H89" i="1"/>
  <c r="F89" i="1"/>
  <c r="D89" i="1"/>
  <c r="C97" i="1"/>
  <c r="C96" i="1"/>
  <c r="C95" i="1"/>
  <c r="C94" i="1"/>
  <c r="C93" i="1"/>
  <c r="C92" i="1"/>
  <c r="C91" i="1"/>
  <c r="C90" i="1"/>
  <c r="C89" i="1"/>
  <c r="C110" i="1"/>
  <c r="F87" i="1" l="1"/>
  <c r="F26" i="1" s="1"/>
  <c r="G87" i="1"/>
  <c r="G24" i="1" s="1"/>
  <c r="D87" i="1"/>
  <c r="D22" i="1" s="1"/>
  <c r="E87" i="1"/>
  <c r="C87" i="1"/>
  <c r="H87" i="1"/>
  <c r="F29" i="1" l="1"/>
  <c r="F28" i="1"/>
  <c r="F25" i="1"/>
  <c r="F24" i="1"/>
  <c r="F31" i="1"/>
  <c r="F27" i="1"/>
  <c r="F23" i="1"/>
  <c r="F22" i="1"/>
  <c r="F30" i="1"/>
  <c r="G31" i="1"/>
  <c r="G23" i="1"/>
  <c r="G27" i="1"/>
  <c r="G29" i="1"/>
  <c r="G25" i="1"/>
  <c r="G22" i="1"/>
  <c r="G30" i="1"/>
  <c r="G28" i="1"/>
  <c r="G26" i="1"/>
  <c r="C22" i="1"/>
  <c r="J22" i="1" s="1"/>
  <c r="E23" i="1"/>
  <c r="E22" i="1"/>
  <c r="E31" i="1"/>
  <c r="E30" i="1"/>
  <c r="E29" i="1"/>
  <c r="E28" i="1"/>
  <c r="E27" i="1"/>
  <c r="E26" i="1"/>
  <c r="E25" i="1"/>
  <c r="E24" i="1"/>
  <c r="D23" i="1"/>
  <c r="D24" i="1"/>
  <c r="D25" i="1"/>
  <c r="D26" i="1"/>
  <c r="D27" i="1"/>
  <c r="D28" i="1"/>
  <c r="D29" i="1"/>
  <c r="D30" i="1"/>
  <c r="D31" i="1"/>
  <c r="C23" i="1"/>
  <c r="C24" i="1"/>
  <c r="C25" i="1"/>
  <c r="C26" i="1"/>
  <c r="L26" i="1" s="1"/>
  <c r="C27" i="1"/>
  <c r="C28" i="1"/>
  <c r="C29" i="1"/>
  <c r="C30" i="1"/>
  <c r="C31" i="1"/>
  <c r="H23" i="1"/>
  <c r="H24" i="1"/>
  <c r="H25" i="1"/>
  <c r="H26" i="1"/>
  <c r="H27" i="1"/>
  <c r="H28" i="1"/>
  <c r="H29" i="1"/>
  <c r="H30" i="1"/>
  <c r="H31" i="1"/>
  <c r="H22" i="1"/>
  <c r="L23" i="1" l="1"/>
  <c r="L24" i="1"/>
  <c r="L28" i="1"/>
  <c r="L30" i="1"/>
  <c r="L31" i="1"/>
  <c r="L27" i="1"/>
  <c r="M25" i="1"/>
  <c r="F21" i="1"/>
  <c r="K22" i="1"/>
  <c r="N22" i="1"/>
  <c r="N30" i="1"/>
  <c r="N28" i="1"/>
  <c r="N26" i="1"/>
  <c r="N24" i="1"/>
  <c r="M29" i="1"/>
  <c r="G21" i="1"/>
  <c r="N31" i="1"/>
  <c r="N29" i="1"/>
  <c r="N27" i="1"/>
  <c r="N25" i="1"/>
  <c r="N23" i="1"/>
  <c r="J30" i="1"/>
  <c r="J28" i="1"/>
  <c r="J26" i="1"/>
  <c r="J24" i="1"/>
  <c r="K25" i="1"/>
  <c r="K27" i="1"/>
  <c r="K29" i="1"/>
  <c r="K31" i="1"/>
  <c r="K23" i="1"/>
  <c r="L22" i="1"/>
  <c r="L25" i="1"/>
  <c r="L29" i="1"/>
  <c r="M24" i="1"/>
  <c r="M28" i="1"/>
  <c r="M23" i="1"/>
  <c r="M27" i="1"/>
  <c r="M31" i="1"/>
  <c r="M22" i="1"/>
  <c r="J31" i="1"/>
  <c r="J29" i="1"/>
  <c r="J27" i="1"/>
  <c r="J25" i="1"/>
  <c r="J23" i="1"/>
  <c r="K24" i="1"/>
  <c r="K26" i="1"/>
  <c r="K28" i="1"/>
  <c r="K30" i="1"/>
  <c r="M26" i="1"/>
  <c r="M30" i="1"/>
  <c r="C21" i="1"/>
  <c r="E21" i="1"/>
  <c r="H21" i="1"/>
  <c r="D21" i="1"/>
  <c r="L21" i="1" l="1"/>
  <c r="N21" i="1"/>
  <c r="J21" i="1"/>
  <c r="K21" i="1"/>
  <c r="M21" i="1"/>
</calcChain>
</file>

<file path=xl/comments1.xml><?xml version="1.0" encoding="utf-8"?>
<comments xmlns="http://schemas.openxmlformats.org/spreadsheetml/2006/main">
  <authors>
    <author>Hojckova Martina</author>
  </authors>
  <commentList>
    <comment ref="Q34" authorId="0">
      <text>
        <r>
          <rPr>
            <b/>
            <sz val="9"/>
            <color indexed="81"/>
            <rFont val="Tahoma"/>
            <family val="2"/>
            <charset val="238"/>
          </rPr>
          <t>Hojckova Martina:</t>
        </r>
        <r>
          <rPr>
            <sz val="9"/>
            <color indexed="81"/>
            <rFont val="Tahoma"/>
            <family val="2"/>
            <charset val="238"/>
          </rPr>
          <t xml:space="preserve">
OS</t>
        </r>
      </text>
    </comment>
    <comment ref="R34" authorId="0">
      <text>
        <r>
          <rPr>
            <b/>
            <sz val="9"/>
            <color indexed="81"/>
            <rFont val="Tahoma"/>
            <family val="2"/>
            <charset val="238"/>
          </rPr>
          <t>Hojckova Martina:</t>
        </r>
        <r>
          <rPr>
            <sz val="9"/>
            <color indexed="81"/>
            <rFont val="Tahoma"/>
            <family val="2"/>
            <charset val="238"/>
          </rPr>
          <t xml:space="preserve">
Schvaleny rozpocet</t>
        </r>
      </text>
    </comment>
    <comment ref="S34" authorId="0">
      <text>
        <r>
          <rPr>
            <b/>
            <sz val="9"/>
            <color indexed="81"/>
            <rFont val="Tahoma"/>
            <family val="2"/>
            <charset val="238"/>
          </rPr>
          <t>Hojckova Martina:</t>
        </r>
        <r>
          <rPr>
            <sz val="9"/>
            <color indexed="81"/>
            <rFont val="Tahoma"/>
            <family val="2"/>
            <charset val="238"/>
          </rPr>
          <t xml:space="preserve">
Schvaleny rozpocet</t>
        </r>
      </text>
    </comment>
    <comment ref="T34" authorId="0">
      <text>
        <r>
          <rPr>
            <b/>
            <sz val="9"/>
            <color indexed="81"/>
            <rFont val="Tahoma"/>
            <family val="2"/>
            <charset val="238"/>
          </rPr>
          <t>Hojckova Martina:</t>
        </r>
        <r>
          <rPr>
            <sz val="9"/>
            <color indexed="81"/>
            <rFont val="Tahoma"/>
            <family val="2"/>
            <charset val="238"/>
          </rPr>
          <t xml:space="preserve">
Schvaleny rozpocet</t>
        </r>
      </text>
    </comment>
    <comment ref="R51" authorId="0">
      <text>
        <r>
          <rPr>
            <b/>
            <sz val="9"/>
            <color indexed="81"/>
            <rFont val="Tahoma"/>
            <family val="2"/>
            <charset val="238"/>
          </rPr>
          <t>Hojckova Martina:</t>
        </r>
        <r>
          <rPr>
            <sz val="9"/>
            <color indexed="81"/>
            <rFont val="Tahoma"/>
            <family val="2"/>
            <charset val="238"/>
          </rPr>
          <t xml:space="preserve">
stara prognoza EK, nova nie je na Eurostate</t>
        </r>
      </text>
    </comment>
    <comment ref="Q343" authorId="0">
      <text>
        <r>
          <rPr>
            <b/>
            <sz val="9"/>
            <color indexed="81"/>
            <rFont val="Tahoma"/>
            <family val="2"/>
            <charset val="238"/>
          </rPr>
          <t>Hojckova Martina:</t>
        </r>
        <r>
          <rPr>
            <sz val="9"/>
            <color indexed="81"/>
            <rFont val="Tahoma"/>
            <family val="2"/>
            <charset val="238"/>
          </rPr>
          <t xml:space="preserve">
OS</t>
        </r>
      </text>
    </comment>
    <comment ref="R343" authorId="0">
      <text>
        <r>
          <rPr>
            <b/>
            <sz val="9"/>
            <color indexed="81"/>
            <rFont val="Tahoma"/>
            <family val="2"/>
            <charset val="238"/>
          </rPr>
          <t>Hojckova Martina:</t>
        </r>
        <r>
          <rPr>
            <sz val="9"/>
            <color indexed="81"/>
            <rFont val="Tahoma"/>
            <family val="2"/>
            <charset val="238"/>
          </rPr>
          <t xml:space="preserve">
Schvaleny rozpocet</t>
        </r>
      </text>
    </comment>
    <comment ref="S343" authorId="0">
      <text>
        <r>
          <rPr>
            <b/>
            <sz val="9"/>
            <color indexed="81"/>
            <rFont val="Tahoma"/>
            <family val="2"/>
            <charset val="238"/>
          </rPr>
          <t>Hojckova Martina:</t>
        </r>
        <r>
          <rPr>
            <sz val="9"/>
            <color indexed="81"/>
            <rFont val="Tahoma"/>
            <family val="2"/>
            <charset val="238"/>
          </rPr>
          <t xml:space="preserve">
Schvaleny rozpocet</t>
        </r>
      </text>
    </comment>
    <comment ref="T343" authorId="0">
      <text>
        <r>
          <rPr>
            <b/>
            <sz val="9"/>
            <color indexed="81"/>
            <rFont val="Tahoma"/>
            <family val="2"/>
            <charset val="238"/>
          </rPr>
          <t>Hojckova Martina:</t>
        </r>
        <r>
          <rPr>
            <sz val="9"/>
            <color indexed="81"/>
            <rFont val="Tahoma"/>
            <family val="2"/>
            <charset val="238"/>
          </rPr>
          <t xml:space="preserve">
Schvaleny rozpocet</t>
        </r>
      </text>
    </comment>
  </commentList>
</comments>
</file>

<file path=xl/sharedStrings.xml><?xml version="1.0" encoding="utf-8"?>
<sst xmlns="http://schemas.openxmlformats.org/spreadsheetml/2006/main" count="1116" uniqueCount="155">
  <si>
    <t>Smart countries</t>
  </si>
  <si>
    <t>EU27</t>
  </si>
  <si>
    <t>CZ</t>
  </si>
  <si>
    <t>AT</t>
  </si>
  <si>
    <t>BE</t>
  </si>
  <si>
    <t>BG</t>
  </si>
  <si>
    <t>CY</t>
  </si>
  <si>
    <t>DE</t>
  </si>
  <si>
    <t>DK</t>
  </si>
  <si>
    <t>EE</t>
  </si>
  <si>
    <t>ES</t>
  </si>
  <si>
    <t>FI</t>
  </si>
  <si>
    <t>FR</t>
  </si>
  <si>
    <t>GR</t>
  </si>
  <si>
    <t>HU</t>
  </si>
  <si>
    <t>IE</t>
  </si>
  <si>
    <t>IT</t>
  </si>
  <si>
    <t>LT</t>
  </si>
  <si>
    <t>LU</t>
  </si>
  <si>
    <t>LV</t>
  </si>
  <si>
    <t>MT</t>
  </si>
  <si>
    <t>NL</t>
  </si>
  <si>
    <t>PL</t>
  </si>
  <si>
    <t>PT</t>
  </si>
  <si>
    <t>RO</t>
  </si>
  <si>
    <t>SE</t>
  </si>
  <si>
    <t>SI</t>
  </si>
  <si>
    <t>SK</t>
  </si>
  <si>
    <t>UK</t>
  </si>
  <si>
    <t>IS</t>
  </si>
  <si>
    <t>NO</t>
  </si>
  <si>
    <t>CH</t>
  </si>
  <si>
    <t>General public services</t>
  </si>
  <si>
    <t>Defence</t>
  </si>
  <si>
    <t>Public order and safety</t>
  </si>
  <si>
    <t>Economic affairs</t>
  </si>
  <si>
    <t>Environment protection</t>
  </si>
  <si>
    <t>Housing and community amenities</t>
  </si>
  <si>
    <t>Health</t>
  </si>
  <si>
    <t>Recreation, culture and religion</t>
  </si>
  <si>
    <t>Education</t>
  </si>
  <si>
    <t>Social protection</t>
  </si>
  <si>
    <t>%</t>
  </si>
  <si>
    <t>GDP</t>
  </si>
  <si>
    <t>Interest payments</t>
  </si>
  <si>
    <t>Expenditure</t>
  </si>
  <si>
    <t>EU15</t>
  </si>
  <si>
    <t>Total</t>
  </si>
  <si>
    <t>GEO</t>
  </si>
  <si>
    <t>COFOG99/TIME</t>
  </si>
  <si>
    <t>2001</t>
  </si>
  <si>
    <t>2002</t>
  </si>
  <si>
    <t>2003</t>
  </si>
  <si>
    <t>2004</t>
  </si>
  <si>
    <t>2005</t>
  </si>
  <si>
    <t>2006</t>
  </si>
  <si>
    <t>2007</t>
  </si>
  <si>
    <t>2008</t>
  </si>
  <si>
    <t>2009</t>
  </si>
  <si>
    <t>2010</t>
  </si>
  <si>
    <t>European Union (27 countries)</t>
  </si>
  <si>
    <t>European Union (15 countries)</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</si>
  <si>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</si>
  <si>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</si>
  <si>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</si>
  <si>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</si>
  <si>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</si>
  <si>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</si>
  <si>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</si>
  <si>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</si>
  <si>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</si>
  <si>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</si>
  <si>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</si>
  <si>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</si>
  <si>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</si>
  <si>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</si>
  <si>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</si>
  <si>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</si>
  <si>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</si>
  <si>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</si>
  <si>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</si>
  <si>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</si>
  <si>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</si>
  <si>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</si>
  <si>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</si>
  <si>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</si>
  <si>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</si>
  <si>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</si>
  <si>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</si>
  <si>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</si>
  <si>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</si>
  <si>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</si>
  <si>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US</t>
  </si>
  <si>
    <t>SC</t>
  </si>
  <si>
    <t>GEO/TIME</t>
  </si>
  <si>
    <t>United States</t>
  </si>
  <si>
    <t>IP</t>
  </si>
  <si>
    <t>mil. eur</t>
  </si>
  <si>
    <t>SK - slúži na porovnanie slovenských výdavkov v čase (v prípade, že je pre benchmarky stanovený iný rok ako pre Slovenské dáta)</t>
  </si>
  <si>
    <t>Benchmarky:</t>
  </si>
  <si>
    <t>2011</t>
  </si>
  <si>
    <t>2012</t>
  </si>
  <si>
    <t>2013</t>
  </si>
  <si>
    <t>2014</t>
  </si>
  <si>
    <t>2015</t>
  </si>
  <si>
    <t>2016</t>
  </si>
  <si>
    <t>SC - Smart countries: Dánsko, Holandsko, Švédsko, Nórsko, Švajčiarsko (Top 5 európskych krajín v rebríčku OECD Better Life)</t>
  </si>
  <si>
    <t>V3</t>
  </si>
  <si>
    <t>V3 - ČR, Poľsko, Maďarsko</t>
  </si>
  <si>
    <t>Priemery benchmarkov sú rátané ako vážené (napr. celkové výdavky v EU / celkové HDP v EU), t.j. nie ako priemery hodnôt jednotlivých krajín.</t>
  </si>
  <si>
    <t>Kalkulačka pre porovnanie štruktúry verejných výdavkov (COFOG)</t>
  </si>
  <si>
    <t>Zdroj:</t>
  </si>
  <si>
    <t>Eurostat, MF SR (pre rozpočtované a prognózované údaje Slovenska)</t>
  </si>
  <si>
    <t xml:space="preserve">Klasifikácia funkcií verejnej správy (COFOG) je medzinárodne porovnateľná klasifikácia v rámci systému národných účtov. Pokrýva celú verejnú správu, pričom dáta za skutočnosť sú dostupné približne s odstupom necelého roka. </t>
  </si>
  <si>
    <t>Všeobecné verejné služby</t>
  </si>
  <si>
    <t>Spolu</t>
  </si>
  <si>
    <t>Verejný poriadok a bezpečnosť</t>
  </si>
  <si>
    <t>Obrana</t>
  </si>
  <si>
    <t>Ochrana životného prostredia</t>
  </si>
  <si>
    <t xml:space="preserve">Bývanie a občianska vybavenosť </t>
  </si>
  <si>
    <t>Zdravotníctvo</t>
  </si>
  <si>
    <t>Rekreácia, kultúra a náboženstvo</t>
  </si>
  <si>
    <t>Vzdelávanie</t>
  </si>
  <si>
    <t xml:space="preserve">Sociálne zabezpečenie </t>
  </si>
  <si>
    <t>Poznámky:</t>
  </si>
  <si>
    <t>Parametre kalkulačky</t>
  </si>
  <si>
    <r>
      <t xml:space="preserve">Rok pre benchmark </t>
    </r>
    <r>
      <rPr>
        <sz val="10"/>
        <color theme="1"/>
        <rFont val="Arial Narrow"/>
        <family val="2"/>
        <charset val="238"/>
      </rPr>
      <t>- Výber roku pre benchmark. Ako jeden z benchmarkov je aj SK, čo umožňuje v prípade iného roku pre "Year for Slovakia" porovnať aj slovenské dáta v čase.</t>
    </r>
  </si>
  <si>
    <r>
      <t xml:space="preserve">Rok pre Slovensko </t>
    </r>
    <r>
      <rPr>
        <sz val="10"/>
        <color theme="1"/>
        <rFont val="Arial Narrow"/>
        <family val="2"/>
        <charset val="238"/>
      </rPr>
      <t>- Výber roku pre slovenské dáta, je možné vybrať aj aktuálnejší rok ako je pre benchmark. "R" znamená rozpočtované hodnoty.</t>
    </r>
  </si>
  <si>
    <t>Úrokové náklady</t>
  </si>
  <si>
    <r>
      <t xml:space="preserve">Merná jednotka pre výdavky </t>
    </r>
    <r>
      <rPr>
        <sz val="10"/>
        <color theme="1"/>
        <rFont val="Arial Narrow"/>
        <family val="2"/>
        <charset val="238"/>
      </rPr>
      <t>- Výdavky ako % HDP alebo ako podiel na celkových výdavkoch.</t>
    </r>
  </si>
  <si>
    <r>
      <t xml:space="preserve">Úrokové náklady </t>
    </r>
    <r>
      <rPr>
        <sz val="10"/>
        <color theme="1"/>
        <rFont val="Arial Narrow"/>
        <family val="2"/>
        <charset val="238"/>
      </rPr>
      <t>- Možnosť vylúčiť z výdavkov platené úroky.</t>
    </r>
  </si>
  <si>
    <t>Rok pre benchmark:</t>
  </si>
  <si>
    <t>Rok pre Slovensko:</t>
  </si>
  <si>
    <t xml:space="preserve">Výdavková oblasť </t>
  </si>
  <si>
    <t>Merná jednotka pre výdavky</t>
  </si>
  <si>
    <t>Výdavky</t>
  </si>
  <si>
    <t>Zahrnúť úrokové náklady</t>
  </si>
  <si>
    <t>% HDP</t>
  </si>
  <si>
    <t>Vylúčiť úrokové náklady</t>
  </si>
  <si>
    <t>% celkových ver. výdavkov</t>
  </si>
  <si>
    <r>
      <t xml:space="preserve">Výdavková oblasť </t>
    </r>
    <r>
      <rPr>
        <sz val="10"/>
        <color theme="1"/>
        <rFont val="Arial Narrow"/>
        <family val="2"/>
        <charset val="238"/>
      </rPr>
      <t xml:space="preserve">- Je možné do porovnania zahrnúť všetkých 10 oblastí, alebo vybrať len niektoré. Detailnejší popis oblastí je možné nájsť tu: </t>
    </r>
  </si>
  <si>
    <t>http://portal.statistics.sk/files/Sekcie/sek_200/Klasifikacie/cofog_vysvet.rtf</t>
  </si>
  <si>
    <t xml:space="preserve">Ekonomická oblasť </t>
  </si>
  <si>
    <t>Poznámka: Záporné hodnoty znamenajú, že výdavky v SR na danú oblasť sú relatívne nižšie ako je tomu pri danom benchmarku. Všeobecné verejné služby zahŕňajú najmä administratívu, verejný dlh, zahraničie, základný výskum; ekonomická oblasť obsahuje najmä hospodárstvo, pôdohospodárstvo, dopravu a cestovný ruch. Podrodnejšie informácie o oblastiach sú dostupné tu: http://portal.statistics.sk/files/Sekcie/sek_200/Klasifikacie/cofog_vysvet.rtf</t>
  </si>
  <si>
    <t>tu.</t>
  </si>
  <si>
    <t>Podrodnejšie definície oblastí sú dostupné</t>
  </si>
  <si>
    <t>Benchmark</t>
  </si>
  <si>
    <t>Graf: Rozdiel voči benchmarku</t>
  </si>
  <si>
    <t>Merná jednotka pre rozdiel voči benchmarku</t>
  </si>
  <si>
    <t>Pozn. staré alebo neoverené dáta</t>
  </si>
  <si>
    <r>
      <t xml:space="preserve">Kalkulačka slúži na jednoduché porovnanie štruktúry verejných výdavkov Slovenska s rôznymi benchmarkmi. Zobrazuje výšku výdavkov v jednotlivých oblastiach (vzdelávanie či obrana, atď.), ktorá je vyjadrená ako podiel na HDP alebo na celkových verejných výdavkoch. Výsledný graf zobrazuje zmenu (percentuálnu aj absolútnu) potrebnú na to, aby sa výdavky v SR dostali (stúpli alebo poklesli) na úroveň benchmarku. Je možné sledovať len primárne verejné výdavky (t.j. bez úrokových nákladov). Dáta sú členené podľa klasifikácie funkcií verejnej správy COFOG.
</t>
    </r>
    <r>
      <rPr>
        <u/>
        <sz val="10"/>
        <color theme="1"/>
        <rFont val="Arial Narrow"/>
        <family val="2"/>
        <charset val="238"/>
      </rPr>
      <t>Upozornenie:</t>
    </r>
    <r>
      <rPr>
        <sz val="10"/>
        <color theme="1"/>
        <rFont val="Arial Narrow"/>
        <family val="2"/>
        <charset val="238"/>
      </rPr>
      <t xml:space="preserve">
Výhodou uvedeného porovnania je, že zachytáva celé výdavky verejnej správy a je medzinárodne porovnateľné. Takéto porovnanie má aj niekoľko obmedzení, ktoré je potrebné zohľadniť pri interpretácii dát:
- V niektorých oblastiach (napr. vzdelávanie a zdravotníctvo) sa na medzinárodné porovnania verejných výdavkov využívajú aj iné metodiky. Výdavky vykazované v týchto metodikách sú pritom rozdielne. Ide konkrétne o „The System of Health Accounts“ pre zdravotníctvo a „UNESCO-UIS/OECD/EUROSTAT (UOE) data collection“ pre vzdelávanie.
- Veľkosť verejných výdavkov je niekedy lepšie porovnávať cez jednotkové náklady (napr. výdavky na žiaka, výdavky na dôchodcu, resp. mieru penzijne náhrady), pretože objem výdavkov do príslušnej oblasti je ovplyvnený napr. počtom študentov, dôchodcov či nezamestnaných. Ako príklad, v sociálnom systéme máme menej dôchodcov a viac nezamestnaných, než v porovnateľných krajinách.
- Pri medzinárodnom porovnaní je obmedzením, že časť výdavkov skončí na príjmovej strane rozpočtu (napr. DPH), čo pri rozdielnych sadzbách DPH, či rôznych zdaneniach (napr. penzií) môže skresľovať vykazované výdavky. Obdobne niektorá krajina môže verejnú službu poskytovať cez výdavky, iná krajina cez daňové úľavy, čo sa na výdavkoch neprejaví a skreslí to ich porovnanie. V návrhu rozpočtu verejnej správy od minulého roku vykazujeme aj tieto takzvané daňové výdavky. Nie sú však zatiaľ k dispozícii podľa sektorov, či porovnateľné medzinárodne.
- Pri rozhodovaní o alokácii zdrojov odporúčame vylúčiť z celkového balíka úroky, ktoré platíme za štátne pôžičky.
- Problémom pre porovnanie môžu byť aj kapitálové výdavky v prípade, že niektoré krajiny investovali v minulosti málo a následne dobiehajú zameškané investície, platí to aj opačne.
</t>
    </r>
  </si>
  <si>
    <t>2014 R</t>
  </si>
  <si>
    <r>
      <t>Merná jednotka pre rozdiel voči benchmarku</t>
    </r>
    <r>
      <rPr>
        <sz val="10"/>
        <color theme="1"/>
        <rFont val="Arial Narrow"/>
        <family val="2"/>
        <charset val="238"/>
      </rPr>
      <t xml:space="preserve"> - Vyjadrenie rozdielu medzi Slovenskom a benchmarkom v mil. eur alebo v %.</t>
    </r>
  </si>
  <si>
    <t>2013 OS</t>
  </si>
  <si>
    <t>Millions of euro (from 1.1.1999)/Millions of ECU (up to 31.12.1998)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</si>
</sst>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00"/>
  </numFmts>
  <fonts count="22" x14ac:knownFonts="1">
    <font>
      <sz val="11"/>
      <color theme="1"/>
      <name val="Arial Narrow"/>
      <family val="2"/>
      <charset val="238"/>
    </font>
    <font>
      <sz val="8"/>
      <color theme="1"/>
      <name val="Arial"/>
      <family val="2"/>
      <charset val="238"/>
    </font>
    <font>
      <b/>
      <sz val="8"/>
      <color theme="1"/>
      <name val="Arial"/>
      <family val="2"/>
      <charset val="238"/>
    </font>
    <font>
      <sz val="8"/>
      <name val="Arial"/>
      <family val="2"/>
      <charset val="238"/>
    </font>
    <font>
      <sz val="10"/>
      <color theme="1"/>
      <name val="Arial Narrow"/>
      <family val="2"/>
      <charset val="238"/>
    </font>
    <font>
      <b/>
      <sz val="10"/>
      <color theme="1"/>
      <name val="Arial Narrow"/>
      <family val="2"/>
      <charset val="238"/>
    </font>
    <font>
      <b/>
      <sz val="14"/>
      <color theme="1"/>
      <name val="Arial Narrow"/>
      <family val="2"/>
      <charset val="238"/>
    </font>
    <font>
      <b/>
      <u/>
      <sz val="12"/>
      <color theme="1"/>
      <name val="Arial Narrow"/>
      <family val="2"/>
      <charset val="238"/>
    </font>
    <font>
      <sz val="8"/>
      <color theme="0"/>
      <name val="Arial"/>
      <family val="2"/>
      <charset val="238"/>
    </font>
    <font>
      <u/>
      <sz val="10"/>
      <color theme="1"/>
      <name val="Arial Narrow"/>
      <family val="2"/>
      <charset val="238"/>
    </font>
    <font>
      <u/>
      <sz val="11"/>
      <color theme="10"/>
      <name val="Arial Narrow"/>
      <family val="2"/>
      <charset val="238"/>
    </font>
    <font>
      <u/>
      <sz val="9"/>
      <color theme="10"/>
      <name val="Arial Narrow"/>
      <family val="2"/>
      <charset val="238"/>
    </font>
    <font>
      <i/>
      <sz val="8"/>
      <color theme="1"/>
      <name val="Arial"/>
      <family val="2"/>
      <charset val="238"/>
    </font>
    <font>
      <i/>
      <sz val="7"/>
      <color theme="1"/>
      <name val="Arial"/>
      <family val="2"/>
      <charset val="238"/>
    </font>
    <font>
      <i/>
      <sz val="8"/>
      <color theme="1"/>
      <name val="Arial Narrow"/>
      <family val="2"/>
      <charset val="238"/>
    </font>
    <font>
      <i/>
      <u/>
      <sz val="8"/>
      <color theme="10"/>
      <name val="Arial Narrow"/>
      <family val="2"/>
      <charset val="238"/>
    </font>
    <font>
      <sz val="8"/>
      <color rgb="FF000000"/>
      <name val="Tahoma"/>
      <family val="2"/>
      <charset val="238"/>
    </font>
    <font>
      <sz val="11"/>
      <name val="Arial"/>
      <family val="2"/>
      <charset val="238"/>
    </font>
    <font>
      <sz val="9"/>
      <color indexed="81"/>
      <name val="Tahoma"/>
      <family val="2"/>
      <charset val="238"/>
    </font>
    <font>
      <b/>
      <sz val="9"/>
      <color indexed="81"/>
      <name val="Tahoma"/>
      <family val="2"/>
      <charset val="238"/>
    </font>
    <font>
      <b/>
      <sz val="8"/>
      <color theme="0"/>
      <name val="Arial"/>
      <family val="2"/>
      <charset val="238"/>
    </font>
    <font>
      <sz val="6"/>
      <color theme="0"/>
      <name val="Arial"/>
      <family val="2"/>
      <charset val="238"/>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99CCFF"/>
        <bgColor indexed="64"/>
      </patternFill>
    </fill>
  </fills>
  <borders count="13">
    <border>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7" fillId="0" borderId="0"/>
  </cellStyleXfs>
  <cellXfs count="80">
    <xf numFmtId="0" fontId="0" fillId="0" borderId="0" xfId="0"/>
    <xf numFmtId="0" fontId="1" fillId="2" borderId="0" xfId="0" applyFont="1" applyFill="1"/>
    <xf numFmtId="0" fontId="3" fillId="0" borderId="0" xfId="0" applyNumberFormat="1" applyFont="1" applyFill="1" applyBorder="1" applyAlignment="1"/>
    <xf numFmtId="164" fontId="1" fillId="2" borderId="0" xfId="0" applyNumberFormat="1" applyFont="1" applyFill="1" applyBorder="1" applyAlignment="1"/>
    <xf numFmtId="0" fontId="2" fillId="2" borderId="0" xfId="0" applyFont="1" applyFill="1"/>
    <xf numFmtId="0" fontId="2" fillId="2" borderId="0" xfId="0" applyFont="1" applyFill="1" applyAlignment="1">
      <alignment horizontal="right"/>
    </xf>
    <xf numFmtId="0" fontId="1" fillId="4" borderId="3" xfId="0" applyFont="1" applyFill="1" applyBorder="1"/>
    <xf numFmtId="0" fontId="1" fillId="4" borderId="0" xfId="0" applyFont="1" applyFill="1" applyBorder="1"/>
    <xf numFmtId="0" fontId="1" fillId="4" borderId="4" xfId="0" applyFont="1" applyFill="1" applyBorder="1"/>
    <xf numFmtId="0" fontId="1" fillId="4" borderId="5" xfId="0" applyFont="1" applyFill="1" applyBorder="1"/>
    <xf numFmtId="0" fontId="1" fillId="4" borderId="6" xfId="0" applyFont="1" applyFill="1" applyBorder="1"/>
    <xf numFmtId="0" fontId="1" fillId="4" borderId="7" xfId="0" applyFont="1" applyFill="1" applyBorder="1"/>
    <xf numFmtId="0" fontId="2" fillId="4" borderId="0" xfId="0" applyFont="1" applyFill="1" applyBorder="1" applyAlignment="1"/>
    <xf numFmtId="0" fontId="2" fillId="4" borderId="4" xfId="0" applyFont="1" applyFill="1" applyBorder="1" applyAlignment="1"/>
    <xf numFmtId="0" fontId="2" fillId="4" borderId="3" xfId="0" applyFont="1" applyFill="1" applyBorder="1" applyAlignment="1">
      <alignment horizontal="center"/>
    </xf>
    <xf numFmtId="0" fontId="2" fillId="4" borderId="0" xfId="0" applyFont="1" applyFill="1" applyBorder="1"/>
    <xf numFmtId="0" fontId="2" fillId="4" borderId="3" xfId="0" applyFont="1" applyFill="1" applyBorder="1"/>
    <xf numFmtId="0" fontId="1" fillId="4" borderId="3" xfId="0" applyFont="1" applyFill="1" applyBorder="1" applyAlignment="1"/>
    <xf numFmtId="0" fontId="1" fillId="2" borderId="0" xfId="0" applyFont="1" applyFill="1" applyBorder="1"/>
    <xf numFmtId="0" fontId="2" fillId="4" borderId="0" xfId="0" applyFont="1" applyFill="1" applyBorder="1" applyAlignment="1">
      <alignment horizontal="center"/>
    </xf>
    <xf numFmtId="0" fontId="2" fillId="0" borderId="0" xfId="0" applyNumberFormat="1" applyFont="1" applyFill="1" applyBorder="1" applyAlignment="1"/>
    <xf numFmtId="0" fontId="1" fillId="4" borderId="8" xfId="0" applyFont="1" applyFill="1" applyBorder="1"/>
    <xf numFmtId="0" fontId="1" fillId="4" borderId="9" xfId="0" applyFont="1" applyFill="1" applyBorder="1"/>
    <xf numFmtId="0" fontId="1" fillId="4" borderId="9" xfId="0" applyFont="1" applyFill="1" applyBorder="1" applyAlignment="1">
      <alignment horizontal="right"/>
    </xf>
    <xf numFmtId="0" fontId="1" fillId="4" borderId="10" xfId="0" applyFont="1" applyFill="1" applyBorder="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1" fillId="2" borderId="0" xfId="0" applyFont="1" applyFill="1" applyProtection="1">
      <protection hidden="1"/>
    </xf>
    <xf numFmtId="0" fontId="2" fillId="3" borderId="2" xfId="0" applyNumberFormat="1" applyFont="1" applyFill="1" applyBorder="1" applyAlignment="1" applyProtection="1">
      <alignment horizontal="right"/>
      <protection hidden="1"/>
    </xf>
    <xf numFmtId="0" fontId="1" fillId="3" borderId="1" xfId="0" applyNumberFormat="1" applyFont="1" applyFill="1" applyBorder="1" applyAlignment="1" applyProtection="1">
      <protection hidden="1"/>
    </xf>
    <xf numFmtId="2" fontId="1" fillId="2" borderId="2" xfId="0" applyNumberFormat="1" applyFont="1" applyFill="1" applyBorder="1" applyAlignment="1" applyProtection="1">
      <protection hidden="1"/>
    </xf>
    <xf numFmtId="165" fontId="1" fillId="2" borderId="2" xfId="0" applyNumberFormat="1" applyFont="1" applyFill="1" applyBorder="1" applyAlignment="1" applyProtection="1">
      <protection hidden="1"/>
    </xf>
    <xf numFmtId="0" fontId="4" fillId="2" borderId="0" xfId="0" applyFont="1" applyFill="1" applyAlignment="1">
      <alignment horizontal="left" vertical="top" wrapText="1"/>
    </xf>
    <xf numFmtId="0" fontId="2" fillId="4" borderId="3" xfId="0" applyFont="1" applyFill="1" applyBorder="1" applyAlignment="1">
      <alignment horizontal="left"/>
    </xf>
    <xf numFmtId="0" fontId="2" fillId="2" borderId="0" xfId="0" applyFont="1" applyFill="1" applyProtection="1">
      <protection hidden="1"/>
    </xf>
    <xf numFmtId="0" fontId="2" fillId="2" borderId="11" xfId="0" applyFont="1" applyFill="1" applyBorder="1" applyAlignment="1">
      <alignment horizontal="right"/>
    </xf>
    <xf numFmtId="0" fontId="2" fillId="2" borderId="12" xfId="0" applyFont="1" applyFill="1" applyBorder="1" applyAlignment="1">
      <alignment horizontal="right"/>
    </xf>
    <xf numFmtId="0" fontId="11" fillId="2" borderId="0" xfId="1" applyFont="1" applyFill="1" applyAlignment="1" applyProtection="1"/>
    <xf numFmtId="0" fontId="8" fillId="2" borderId="0" xfId="0" applyFont="1" applyFill="1" applyProtection="1">
      <protection hidden="1"/>
    </xf>
    <xf numFmtId="0" fontId="8" fillId="2" borderId="0" xfId="0" applyFont="1" applyFill="1" applyProtection="1">
      <protection locked="0" hidden="1"/>
    </xf>
    <xf numFmtId="0" fontId="13" fillId="4" borderId="0" xfId="0" applyFont="1" applyFill="1" applyBorder="1" applyAlignment="1">
      <alignment horizontal="left"/>
    </xf>
    <xf numFmtId="0" fontId="13" fillId="4" borderId="0" xfId="0" applyFont="1" applyFill="1" applyBorder="1"/>
    <xf numFmtId="0" fontId="14" fillId="4" borderId="0" xfId="0" applyFont="1" applyFill="1" applyBorder="1" applyAlignment="1">
      <alignment horizontal="right"/>
    </xf>
    <xf numFmtId="0" fontId="15" fillId="4" borderId="0" xfId="1" applyFont="1" applyFill="1" applyBorder="1" applyAlignment="1" applyProtection="1">
      <protection locked="0" hidden="1"/>
    </xf>
    <xf numFmtId="0" fontId="3" fillId="2" borderId="0" xfId="0" applyFont="1" applyFill="1" applyBorder="1"/>
    <xf numFmtId="0" fontId="3" fillId="2" borderId="0" xfId="0" applyFont="1" applyFill="1"/>
    <xf numFmtId="0" fontId="8" fillId="2" borderId="0" xfId="0" applyFont="1" applyFill="1"/>
    <xf numFmtId="166" fontId="1" fillId="2" borderId="2" xfId="0" applyNumberFormat="1" applyFont="1" applyFill="1" applyBorder="1" applyAlignment="1" applyProtection="1">
      <protection hidden="1"/>
    </xf>
    <xf numFmtId="164" fontId="3" fillId="2" borderId="0" xfId="0" applyNumberFormat="1" applyFont="1" applyFill="1" applyBorder="1" applyAlignment="1"/>
    <xf numFmtId="0" fontId="8" fillId="2" borderId="0" xfId="0" applyFont="1" applyFill="1" applyBorder="1"/>
    <xf numFmtId="0" fontId="8" fillId="2" borderId="0" xfId="0" applyFont="1" applyFill="1" applyBorder="1" applyProtection="1">
      <protection locked="0" hidden="1"/>
    </xf>
    <xf numFmtId="0" fontId="8" fillId="2" borderId="0" xfId="0" applyFont="1" applyFill="1" applyBorder="1" applyProtection="1">
      <protection hidden="1"/>
    </xf>
    <xf numFmtId="0" fontId="20" fillId="2" borderId="0" xfId="0" applyNumberFormat="1" applyFont="1" applyFill="1" applyBorder="1" applyAlignment="1" applyProtection="1">
      <alignment horizontal="right"/>
      <protection locked="0" hidden="1"/>
    </xf>
    <xf numFmtId="0" fontId="8" fillId="2" borderId="0" xfId="0" applyNumberFormat="1" applyFont="1" applyFill="1" applyBorder="1" applyAlignment="1" applyProtection="1">
      <protection locked="0" hidden="1"/>
    </xf>
    <xf numFmtId="3" fontId="8" fillId="2" borderId="0" xfId="0" applyNumberFormat="1" applyFont="1" applyFill="1" applyBorder="1" applyAlignment="1" applyProtection="1">
      <protection locked="0" hidden="1"/>
    </xf>
    <xf numFmtId="164" fontId="8" fillId="2" borderId="0" xfId="0" applyNumberFormat="1" applyFont="1" applyFill="1" applyBorder="1" applyAlignment="1" applyProtection="1">
      <protection locked="0" hidden="1"/>
    </xf>
    <xf numFmtId="0" fontId="8" fillId="2" borderId="0" xfId="0" applyFont="1" applyFill="1" applyBorder="1" applyAlignment="1" applyProtection="1">
      <alignment horizontal="left"/>
      <protection locked="0" hidden="1"/>
    </xf>
    <xf numFmtId="0" fontId="8" fillId="2" borderId="0" xfId="0" applyFont="1" applyFill="1" applyAlignment="1" applyProtection="1">
      <alignment horizontal="right"/>
      <protection locked="0"/>
    </xf>
    <xf numFmtId="0" fontId="8" fillId="2" borderId="0" xfId="0" applyFont="1" applyFill="1" applyBorder="1" applyAlignment="1" applyProtection="1">
      <alignment horizontal="right"/>
      <protection locked="0" hidden="1"/>
    </xf>
    <xf numFmtId="0" fontId="8" fillId="4" borderId="0" xfId="0" applyFont="1" applyFill="1" applyProtection="1">
      <protection hidden="1"/>
    </xf>
    <xf numFmtId="166" fontId="8" fillId="4" borderId="0" xfId="0" applyNumberFormat="1" applyFont="1" applyFill="1" applyProtection="1">
      <protection hidden="1"/>
    </xf>
    <xf numFmtId="0" fontId="4" fillId="2" borderId="0" xfId="0" applyFont="1" applyFill="1" applyAlignment="1">
      <alignment horizontal="left" vertical="top" wrapText="1"/>
    </xf>
    <xf numFmtId="0" fontId="12" fillId="2" borderId="0" xfId="0" applyFont="1" applyFill="1" applyAlignment="1">
      <alignment horizontal="left" vertical="top" wrapText="1"/>
    </xf>
    <xf numFmtId="166" fontId="8" fillId="2" borderId="0" xfId="0" applyNumberFormat="1" applyFont="1" applyFill="1" applyProtection="1">
      <protection hidden="1"/>
    </xf>
    <xf numFmtId="0" fontId="20" fillId="2" borderId="0" xfId="0" applyFont="1" applyFill="1" applyProtection="1">
      <protection hidden="1"/>
    </xf>
    <xf numFmtId="1" fontId="8" fillId="2" borderId="0" xfId="0" applyNumberFormat="1" applyFont="1" applyFill="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protection hidden="1"/>
    </xf>
    <xf numFmtId="4" fontId="8" fillId="2" borderId="0" xfId="0" applyNumberFormat="1" applyFont="1" applyFill="1" applyProtection="1">
      <protection hidden="1"/>
    </xf>
    <xf numFmtId="166" fontId="21" fillId="2" borderId="0" xfId="0" applyNumberFormat="1" applyFont="1" applyFill="1" applyProtection="1">
      <protection hidden="1"/>
    </xf>
    <xf numFmtId="0" fontId="8" fillId="2" borderId="0" xfId="0" applyFont="1" applyFill="1" applyAlignment="1" applyProtection="1">
      <protection hidden="1"/>
    </xf>
    <xf numFmtId="0" fontId="8" fillId="2" borderId="0" xfId="0" applyFont="1" applyFill="1" applyAlignment="1" applyProtection="1">
      <alignment horizontal="right"/>
      <protection hidden="1"/>
    </xf>
    <xf numFmtId="4" fontId="21" fillId="2" borderId="0" xfId="0" applyNumberFormat="1" applyFont="1" applyFill="1" applyProtection="1">
      <protection hidden="1"/>
    </xf>
    <xf numFmtId="0" fontId="21" fillId="2" borderId="0" xfId="0" applyFont="1" applyFill="1" applyProtection="1">
      <protection hidden="1"/>
    </xf>
    <xf numFmtId="165" fontId="8" fillId="2" borderId="0" xfId="0" applyNumberFormat="1" applyFont="1" applyFill="1" applyProtection="1">
      <protection hidden="1"/>
    </xf>
    <xf numFmtId="167" fontId="8" fillId="2" borderId="0" xfId="0" applyNumberFormat="1" applyFont="1" applyFill="1" applyProtection="1">
      <protection hidden="1"/>
    </xf>
    <xf numFmtId="0" fontId="21" fillId="2" borderId="0" xfId="0" applyFont="1" applyFill="1" applyAlignment="1" applyProtection="1">
      <alignment horizontal="left"/>
      <protection hidden="1"/>
    </xf>
    <xf numFmtId="0" fontId="8" fillId="2" borderId="0" xfId="0" applyFont="1" applyFill="1" applyBorder="1" applyAlignment="1">
      <alignment horizontal="left"/>
    </xf>
  </cellXfs>
  <cellStyles count="3">
    <cellStyle name="Hypertextové prepojenie" xfId="1" builtinId="8"/>
    <cellStyle name="Normálna" xfId="0" builtinId="0"/>
    <cellStyle name="Normálna 2" xfId="2"/>
  </cellStyles>
  <dxfs count="0"/>
  <tableStyles count="0" defaultTableStyle="TableStyleMedium9" defaultPivotStyle="PivotStyleLight16"/>
  <colors>
    <mruColors>
      <color rgb="FF99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89611762330623E-2"/>
          <c:y val="0.10291950809452698"/>
          <c:w val="0.91175686749563567"/>
          <c:h val="0.55631331001582429"/>
        </c:manualLayout>
      </c:layout>
      <c:barChart>
        <c:barDir val="col"/>
        <c:grouping val="clustered"/>
        <c:varyColors val="0"/>
        <c:ser>
          <c:idx val="0"/>
          <c:order val="0"/>
          <c:tx>
            <c:strRef>
              <c:f>Kalkulačka!$J$20</c:f>
              <c:strCache>
                <c:ptCount val="1"/>
                <c:pt idx="0">
                  <c:v>SC</c:v>
                </c:pt>
              </c:strCache>
            </c:strRef>
          </c:tx>
          <c:invertIfNegative val="0"/>
          <c:cat>
            <c:strRef>
              <c:f>Kalkulačka!$B$21:$B$31</c:f>
              <c:strCache>
                <c:ptCount val="11"/>
                <c:pt idx="0">
                  <c:v>Spolu</c:v>
                </c:pt>
                <c:pt idx="1">
                  <c:v>Všeobecné verejné služby</c:v>
                </c:pt>
                <c:pt idx="2">
                  <c:v>Obrana</c:v>
                </c:pt>
                <c:pt idx="3">
                  <c:v>Verejný poriadok a bezpečnosť</c:v>
                </c:pt>
                <c:pt idx="4">
                  <c:v>Ekonomická oblasť </c:v>
                </c:pt>
                <c:pt idx="5">
                  <c:v>Ochrana životného prostredia</c:v>
                </c:pt>
                <c:pt idx="6">
                  <c:v>Bývanie a občianska vybavenosť </c:v>
                </c:pt>
                <c:pt idx="7">
                  <c:v>Zdravotníctvo</c:v>
                </c:pt>
                <c:pt idx="8">
                  <c:v>Rekreácia, kultúra a náboženstvo</c:v>
                </c:pt>
                <c:pt idx="9">
                  <c:v>Vzdelávanie</c:v>
                </c:pt>
                <c:pt idx="10">
                  <c:v>Sociálne zabezpečenie </c:v>
                </c:pt>
              </c:strCache>
            </c:strRef>
          </c:cat>
          <c:val>
            <c:numRef>
              <c:f>Kalkulačka!$J$21:$J$31</c:f>
              <c:numCache>
                <c:formatCode>General</c:formatCode>
                <c:ptCount val="11"/>
                <c:pt idx="0">
                  <c:v>0</c:v>
                </c:pt>
                <c:pt idx="1">
                  <c:v>26.935846225149007</c:v>
                </c:pt>
                <c:pt idx="2">
                  <c:v>-13.473114996797996</c:v>
                </c:pt>
                <c:pt idx="3">
                  <c:v>35.444593682777402</c:v>
                </c:pt>
                <c:pt idx="4">
                  <c:v>-6.5385681093963699</c:v>
                </c:pt>
                <c:pt idx="5">
                  <c:v>-78.022522378859833</c:v>
                </c:pt>
                <c:pt idx="6">
                  <c:v>25.43280832166953</c:v>
                </c:pt>
                <c:pt idx="7">
                  <c:v>4.8399657565371346</c:v>
                </c:pt>
                <c:pt idx="8">
                  <c:v>-11.389545876751296</c:v>
                </c:pt>
                <c:pt idx="9">
                  <c:v>-31.400095649377356</c:v>
                </c:pt>
                <c:pt idx="10">
                  <c:v>-2.1854114909272804</c:v>
                </c:pt>
              </c:numCache>
            </c:numRef>
          </c:val>
        </c:ser>
        <c:ser>
          <c:idx val="2"/>
          <c:order val="1"/>
          <c:tx>
            <c:strRef>
              <c:f>Kalkulačka!$L$20</c:f>
              <c:strCache>
                <c:ptCount val="1"/>
                <c:pt idx="0">
                  <c:v>EU27</c:v>
                </c:pt>
              </c:strCache>
            </c:strRef>
          </c:tx>
          <c:invertIfNegative val="0"/>
          <c:cat>
            <c:strRef>
              <c:f>Kalkulačka!$B$21:$B$31</c:f>
              <c:strCache>
                <c:ptCount val="11"/>
                <c:pt idx="0">
                  <c:v>Spolu</c:v>
                </c:pt>
                <c:pt idx="1">
                  <c:v>Všeobecné verejné služby</c:v>
                </c:pt>
                <c:pt idx="2">
                  <c:v>Obrana</c:v>
                </c:pt>
                <c:pt idx="3">
                  <c:v>Verejný poriadok a bezpečnosť</c:v>
                </c:pt>
                <c:pt idx="4">
                  <c:v>Ekonomická oblasť </c:v>
                </c:pt>
                <c:pt idx="5">
                  <c:v>Ochrana životného prostredia</c:v>
                </c:pt>
                <c:pt idx="6">
                  <c:v>Bývanie a občianska vybavenosť </c:v>
                </c:pt>
                <c:pt idx="7">
                  <c:v>Zdravotníctvo</c:v>
                </c:pt>
                <c:pt idx="8">
                  <c:v>Rekreácia, kultúra a náboženstvo</c:v>
                </c:pt>
                <c:pt idx="9">
                  <c:v>Vzdelávanie</c:v>
                </c:pt>
                <c:pt idx="10">
                  <c:v>Sociálne zabezpečenie </c:v>
                </c:pt>
              </c:strCache>
            </c:strRef>
          </c:cat>
          <c:val>
            <c:numRef>
              <c:f>Kalkulačka!$L$21:$L$31</c:f>
              <c:numCache>
                <c:formatCode>General</c:formatCode>
                <c:ptCount val="11"/>
                <c:pt idx="0">
                  <c:v>0</c:v>
                </c:pt>
                <c:pt idx="1">
                  <c:v>35.817123011141717</c:v>
                </c:pt>
                <c:pt idx="2">
                  <c:v>-22.336893102175615</c:v>
                </c:pt>
                <c:pt idx="3">
                  <c:v>23.427127943999292</c:v>
                </c:pt>
                <c:pt idx="4">
                  <c:v>8.235526283985461</c:v>
                </c:pt>
                <c:pt idx="5">
                  <c:v>-66.856589050331451</c:v>
                </c:pt>
                <c:pt idx="6">
                  <c:v>-19.013741928966077</c:v>
                </c:pt>
                <c:pt idx="7">
                  <c:v>-4.5037904927091699</c:v>
                </c:pt>
                <c:pt idx="8">
                  <c:v>10.218132018622272</c:v>
                </c:pt>
                <c:pt idx="9">
                  <c:v>-9.7178110017793315</c:v>
                </c:pt>
                <c:pt idx="10">
                  <c:v>-8.5516372620962002</c:v>
                </c:pt>
              </c:numCache>
            </c:numRef>
          </c:val>
        </c:ser>
        <c:ser>
          <c:idx val="3"/>
          <c:order val="2"/>
          <c:tx>
            <c:strRef>
              <c:f>Kalkulačka!$M$20</c:f>
              <c:strCache>
                <c:ptCount val="1"/>
                <c:pt idx="0">
                  <c:v>EU15</c:v>
                </c:pt>
              </c:strCache>
            </c:strRef>
          </c:tx>
          <c:invertIfNegative val="0"/>
          <c:cat>
            <c:strRef>
              <c:f>Kalkulačka!$B$21:$B$31</c:f>
              <c:strCache>
                <c:ptCount val="11"/>
                <c:pt idx="0">
                  <c:v>Spolu</c:v>
                </c:pt>
                <c:pt idx="1">
                  <c:v>Všeobecné verejné služby</c:v>
                </c:pt>
                <c:pt idx="2">
                  <c:v>Obrana</c:v>
                </c:pt>
                <c:pt idx="3">
                  <c:v>Verejný poriadok a bezpečnosť</c:v>
                </c:pt>
                <c:pt idx="4">
                  <c:v>Ekonomická oblasť </c:v>
                </c:pt>
                <c:pt idx="5">
                  <c:v>Ochrana životného prostredia</c:v>
                </c:pt>
                <c:pt idx="6">
                  <c:v>Bývanie a občianska vybavenosť </c:v>
                </c:pt>
                <c:pt idx="7">
                  <c:v>Zdravotníctvo</c:v>
                </c:pt>
                <c:pt idx="8">
                  <c:v>Rekreácia, kultúra a náboženstvo</c:v>
                </c:pt>
                <c:pt idx="9">
                  <c:v>Vzdelávanie</c:v>
                </c:pt>
                <c:pt idx="10">
                  <c:v>Sociálne zabezpečenie </c:v>
                </c:pt>
              </c:strCache>
            </c:strRef>
          </c:cat>
          <c:val>
            <c:numRef>
              <c:f>Kalkulačka!$M$21:$M$31</c:f>
              <c:numCache>
                <c:formatCode>General</c:formatCode>
                <c:ptCount val="11"/>
                <c:pt idx="0">
                  <c:v>1.1102230246251565E-14</c:v>
                </c:pt>
                <c:pt idx="1">
                  <c:v>36.276800822998048</c:v>
                </c:pt>
                <c:pt idx="2">
                  <c:v>-23.803057314899533</c:v>
                </c:pt>
                <c:pt idx="3">
                  <c:v>24.444578211305835</c:v>
                </c:pt>
                <c:pt idx="4">
                  <c:v>12.296427665983456</c:v>
                </c:pt>
                <c:pt idx="5">
                  <c:v>-65.366322059644162</c:v>
                </c:pt>
                <c:pt idx="6">
                  <c:v>-16.80595061908301</c:v>
                </c:pt>
                <c:pt idx="7">
                  <c:v>-5.8976374587191405</c:v>
                </c:pt>
                <c:pt idx="8">
                  <c:v>12.439657637491718</c:v>
                </c:pt>
                <c:pt idx="9">
                  <c:v>-8.966414127917588</c:v>
                </c:pt>
                <c:pt idx="10">
                  <c:v>-9.6662581951870497</c:v>
                </c:pt>
              </c:numCache>
            </c:numRef>
          </c:val>
        </c:ser>
        <c:ser>
          <c:idx val="1"/>
          <c:order val="3"/>
          <c:tx>
            <c:strRef>
              <c:f>Kalkulačka!$K$20</c:f>
              <c:strCache>
                <c:ptCount val="1"/>
                <c:pt idx="0">
                  <c:v>V3</c:v>
                </c:pt>
              </c:strCache>
            </c:strRef>
          </c:tx>
          <c:invertIfNegative val="0"/>
          <c:val>
            <c:numRef>
              <c:f>Kalkulačka!$K$21:$K$31</c:f>
              <c:numCache>
                <c:formatCode>General</c:formatCode>
                <c:ptCount val="11"/>
                <c:pt idx="0">
                  <c:v>0</c:v>
                </c:pt>
                <c:pt idx="1">
                  <c:v>33.890934078040544</c:v>
                </c:pt>
                <c:pt idx="2">
                  <c:v>-0.77307571804485775</c:v>
                </c:pt>
                <c:pt idx="3">
                  <c:v>17.891157479185338</c:v>
                </c:pt>
                <c:pt idx="4">
                  <c:v>-49.530498538852456</c:v>
                </c:pt>
                <c:pt idx="5">
                  <c:v>-83.404006437059635</c:v>
                </c:pt>
                <c:pt idx="6">
                  <c:v>-31.659516542860501</c:v>
                </c:pt>
                <c:pt idx="7">
                  <c:v>12.209414383427363</c:v>
                </c:pt>
                <c:pt idx="8">
                  <c:v>-21.593578872754438</c:v>
                </c:pt>
                <c:pt idx="9">
                  <c:v>-20.71502502472007</c:v>
                </c:pt>
                <c:pt idx="10">
                  <c:v>5.0173258342890215</c:v>
                </c:pt>
              </c:numCache>
            </c:numRef>
          </c:val>
        </c:ser>
        <c:dLbls>
          <c:showLegendKey val="0"/>
          <c:showVal val="0"/>
          <c:showCatName val="0"/>
          <c:showSerName val="0"/>
          <c:showPercent val="0"/>
          <c:showBubbleSize val="0"/>
        </c:dLbls>
        <c:gapWidth val="150"/>
        <c:axId val="121875072"/>
        <c:axId val="121885056"/>
      </c:barChart>
      <c:catAx>
        <c:axId val="121875072"/>
        <c:scaling>
          <c:orientation val="minMax"/>
        </c:scaling>
        <c:delete val="0"/>
        <c:axPos val="b"/>
        <c:majorTickMark val="out"/>
        <c:minorTickMark val="none"/>
        <c:tickLblPos val="low"/>
        <c:txPr>
          <a:bodyPr rot="0" vert="horz"/>
          <a:lstStyle/>
          <a:p>
            <a:pPr>
              <a:defRPr/>
            </a:pPr>
            <a:endParaRPr lang="sk-SK"/>
          </a:p>
        </c:txPr>
        <c:crossAx val="121885056"/>
        <c:crosses val="autoZero"/>
        <c:auto val="1"/>
        <c:lblAlgn val="ctr"/>
        <c:lblOffset val="100"/>
        <c:tickLblSkip val="1"/>
        <c:noMultiLvlLbl val="0"/>
      </c:catAx>
      <c:valAx>
        <c:axId val="121885056"/>
        <c:scaling>
          <c:orientation val="minMax"/>
        </c:scaling>
        <c:delete val="0"/>
        <c:axPos val="l"/>
        <c:majorGridlines>
          <c:spPr>
            <a:ln>
              <a:prstDash val="sysDash"/>
            </a:ln>
          </c:spPr>
        </c:majorGridlines>
        <c:numFmt formatCode="General" sourceLinked="1"/>
        <c:majorTickMark val="out"/>
        <c:minorTickMark val="none"/>
        <c:tickLblPos val="nextTo"/>
        <c:crossAx val="121875072"/>
        <c:crosses val="autoZero"/>
        <c:crossBetween val="between"/>
      </c:valAx>
    </c:plotArea>
    <c:legend>
      <c:legendPos val="t"/>
      <c:layout>
        <c:manualLayout>
          <c:xMode val="edge"/>
          <c:yMode val="edge"/>
          <c:x val="0.40855782407730007"/>
          <c:y val="1.3840835477875794E-2"/>
          <c:w val="0.21502088596061816"/>
          <c:h val="7.4029006200325931E-2"/>
        </c:manualLayout>
      </c:layout>
      <c:overlay val="0"/>
    </c:legend>
    <c:plotVisOnly val="1"/>
    <c:dispBlanksAs val="gap"/>
    <c:showDLblsOverMax val="0"/>
  </c:chart>
  <c:spPr>
    <a:ln>
      <a:noFill/>
    </a:ln>
  </c:spPr>
  <c:txPr>
    <a:bodyPr/>
    <a:lstStyle/>
    <a:p>
      <a:pPr>
        <a:defRPr>
          <a:latin typeface="Arial Narrow" pitchFamily="34" charset="0"/>
        </a:defRPr>
      </a:pPr>
      <a:endParaRPr lang="sk-SK"/>
    </a:p>
  </c:txPr>
  <c:printSettings>
    <c:headerFooter/>
    <c:pageMargins b="0.75000000000000266" l="0.70000000000000062" r="0.70000000000000062" t="0.75000000000000266" header="0.30000000000000032" footer="0.30000000000000032"/>
    <c:pageSetup/>
  </c:printSettings>
</c:chartSpace>
</file>

<file path=xl/ctrlProps/ctrlProp1.xml><?xml version="1.0" encoding="utf-8"?>
<formControlPr xmlns="http://schemas.microsoft.com/office/spreadsheetml/2009/9/main" objectType="Drop" dropLines="5" dropStyle="combo" dx="16" fmlaLink="$W$4" fmlaRange="$X$5:$X$9" noThreeD="1" val="0"/>
</file>

<file path=xl/ctrlProps/ctrlProp10.xml><?xml version="1.0" encoding="utf-8"?>
<formControlPr xmlns="http://schemas.microsoft.com/office/spreadsheetml/2009/9/main" objectType="CheckBox" checked="Checked" fmlaLink="$AA$9" lockText="1"/>
</file>

<file path=xl/ctrlProps/ctrlProp11.xml><?xml version="1.0" encoding="utf-8"?>
<formControlPr xmlns="http://schemas.microsoft.com/office/spreadsheetml/2009/9/main" objectType="CheckBox" checked="Checked" fmlaLink="$AA$10" lockText="1"/>
</file>

<file path=xl/ctrlProps/ctrlProp12.xml><?xml version="1.0" encoding="utf-8"?>
<formControlPr xmlns="http://schemas.microsoft.com/office/spreadsheetml/2009/9/main" objectType="CheckBox" checked="Checked" fmlaLink="$AA$11" lockText="1"/>
</file>

<file path=xl/ctrlProps/ctrlProp13.xml><?xml version="1.0" encoding="utf-8"?>
<formControlPr xmlns="http://schemas.microsoft.com/office/spreadsheetml/2009/9/main" objectType="CheckBox" checked="Checked" fmlaLink="$AA$12" lockText="1"/>
</file>

<file path=xl/ctrlProps/ctrlProp14.xml><?xml version="1.0" encoding="utf-8"?>
<formControlPr xmlns="http://schemas.microsoft.com/office/spreadsheetml/2009/9/main" objectType="Drop" dropLines="7" dropStyle="combo" dx="16" fmlaLink="$S$4" fmlaRange="$T$5:$T$12" noThreeD="1" val="0"/>
</file>

<file path=xl/ctrlProps/ctrlProp15.xml><?xml version="1.0" encoding="utf-8"?>
<formControlPr xmlns="http://schemas.microsoft.com/office/spreadsheetml/2009/9/main" objectType="Drop" dropStyle="combo" dx="16" fmlaLink="$AD$14" fmlaRange="$AD$15:$AD$16" noThreeD="1" val="0"/>
</file>

<file path=xl/ctrlProps/ctrlProp2.xml><?xml version="1.0" encoding="utf-8"?>
<formControlPr xmlns="http://schemas.microsoft.com/office/spreadsheetml/2009/9/main" objectType="CheckBox" checked="Checked" fmlaLink="$AA$4" lockText="1"/>
</file>

<file path=xl/ctrlProps/ctrlProp3.xml><?xml version="1.0" encoding="utf-8"?>
<formControlPr xmlns="http://schemas.microsoft.com/office/spreadsheetml/2009/9/main" objectType="CheckBox" checked="Checked" fmlaLink="$AA$3" lockText="1"/>
</file>

<file path=xl/ctrlProps/ctrlProp4.xml><?xml version="1.0" encoding="utf-8"?>
<formControlPr xmlns="http://schemas.microsoft.com/office/spreadsheetml/2009/9/main" objectType="Drop" dropStyle="combo" dx="16" fmlaLink="$AD$9" fmlaRange="$AD$10:$AD$11" noThreeD="1" val="0"/>
</file>

<file path=xl/ctrlProps/ctrlProp5.xml><?xml version="1.0" encoding="utf-8"?>
<formControlPr xmlns="http://schemas.microsoft.com/office/spreadsheetml/2009/9/main" objectType="Drop" dropLines="2" dropStyle="combo" dx="16" fmlaLink="$AD$4" fmlaRange="$AD$5:$AD$6" noThreeD="1" sel="2" val="0"/>
</file>

<file path=xl/ctrlProps/ctrlProp6.xml><?xml version="1.0" encoding="utf-8"?>
<formControlPr xmlns="http://schemas.microsoft.com/office/spreadsheetml/2009/9/main" objectType="CheckBox" checked="Checked" fmlaLink="$AA$5" lockText="1"/>
</file>

<file path=xl/ctrlProps/ctrlProp7.xml><?xml version="1.0" encoding="utf-8"?>
<formControlPr xmlns="http://schemas.microsoft.com/office/spreadsheetml/2009/9/main" objectType="CheckBox" checked="Checked" fmlaLink="$AA$6" lockText="1"/>
</file>

<file path=xl/ctrlProps/ctrlProp8.xml><?xml version="1.0" encoding="utf-8"?>
<formControlPr xmlns="http://schemas.microsoft.com/office/spreadsheetml/2009/9/main" objectType="CheckBox" checked="Checked" fmlaLink="$AA$7" lockText="1"/>
</file>

<file path=xl/ctrlProps/ctrlProp9.xml><?xml version="1.0" encoding="utf-8"?>
<formControlPr xmlns="http://schemas.microsoft.com/office/spreadsheetml/2009/9/main" objectType="CheckBox" checked="Checked" fmlaLink="$AA$8"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200024</xdr:colOff>
      <xdr:row>35</xdr:row>
      <xdr:rowOff>0</xdr:rowOff>
    </xdr:from>
    <xdr:to>
      <xdr:col>15</xdr:col>
      <xdr:colOff>352425</xdr:colOff>
      <xdr:row>56</xdr:row>
      <xdr:rowOff>85725</xdr:rowOff>
    </xdr:to>
    <xdr:graphicFrame macro="">
      <xdr:nvGraphicFramePr>
        <xdr:cNvPr id="9" name="Graf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1190625</xdr:colOff>
          <xdr:row>2</xdr:row>
          <xdr:rowOff>0</xdr:rowOff>
        </xdr:from>
        <xdr:to>
          <xdr:col>2</xdr:col>
          <xdr:colOff>333375</xdr:colOff>
          <xdr:row>3</xdr:row>
          <xdr:rowOff>57150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85725</xdr:rowOff>
        </xdr:from>
        <xdr:to>
          <xdr:col>5</xdr:col>
          <xdr:colOff>628650</xdr:colOff>
          <xdr:row>8</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Obrana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57150</xdr:rowOff>
        </xdr:from>
        <xdr:to>
          <xdr:col>6</xdr:col>
          <xdr:colOff>219075</xdr:colOff>
          <xdr:row>6</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Všeobecné verejné služby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57150</xdr:rowOff>
        </xdr:from>
        <xdr:to>
          <xdr:col>2</xdr:col>
          <xdr:colOff>104775</xdr:colOff>
          <xdr:row>9</xdr:row>
          <xdr:rowOff>133350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47625</xdr:rowOff>
        </xdr:from>
        <xdr:to>
          <xdr:col>2</xdr:col>
          <xdr:colOff>142875</xdr:colOff>
          <xdr:row>13</xdr:row>
          <xdr:rowOff>85725</xdr:rowOff>
        </xdr:to>
        <xdr:sp macro="" textlink="">
          <xdr:nvSpPr>
            <xdr:cNvPr id="1034" name="Drop Dow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114300</xdr:rowOff>
        </xdr:from>
        <xdr:to>
          <xdr:col>6</xdr:col>
          <xdr:colOff>142875</xdr:colOff>
          <xdr:row>9</xdr:row>
          <xdr:rowOff>57150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Verejný poriadok a bezpečnosť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0</xdr:rowOff>
        </xdr:from>
        <xdr:to>
          <xdr:col>6</xdr:col>
          <xdr:colOff>85725</xdr:colOff>
          <xdr:row>10</xdr:row>
          <xdr:rowOff>85725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Ekonomická oblasť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xdr:row>
          <xdr:rowOff>38100</xdr:rowOff>
        </xdr:from>
        <xdr:to>
          <xdr:col>6</xdr:col>
          <xdr:colOff>85725</xdr:colOff>
          <xdr:row>11</xdr:row>
          <xdr:rowOff>123825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Ochrana životného prostredia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57150</xdr:rowOff>
        </xdr:from>
        <xdr:to>
          <xdr:col>11</xdr:col>
          <xdr:colOff>304800</xdr:colOff>
          <xdr:row>7</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Bývanie a občianska vybavenosť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76200</xdr:rowOff>
        </xdr:from>
        <xdr:to>
          <xdr:col>10</xdr:col>
          <xdr:colOff>152400</xdr:colOff>
          <xdr:row>8</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Zdravotníctvo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104775</xdr:rowOff>
        </xdr:from>
        <xdr:to>
          <xdr:col>11</xdr:col>
          <xdr:colOff>142875</xdr:colOff>
          <xdr:row>9</xdr:row>
          <xdr:rowOff>47625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Rekreácia, kultúra a náboženstvo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10</xdr:col>
          <xdr:colOff>152400</xdr:colOff>
          <xdr:row>10</xdr:row>
          <xdr:rowOff>85725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Vzdelávanie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38100</xdr:rowOff>
        </xdr:from>
        <xdr:to>
          <xdr:col>10</xdr:col>
          <xdr:colOff>152400</xdr:colOff>
          <xdr:row>11</xdr:row>
          <xdr:rowOff>123825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Sociálne zabezpečenie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3</xdr:row>
          <xdr:rowOff>76200</xdr:rowOff>
        </xdr:from>
        <xdr:to>
          <xdr:col>2</xdr:col>
          <xdr:colOff>333375</xdr:colOff>
          <xdr:row>4</xdr:row>
          <xdr:rowOff>133350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19050</xdr:rowOff>
        </xdr:from>
        <xdr:to>
          <xdr:col>1</xdr:col>
          <xdr:colOff>1533525</xdr:colOff>
          <xdr:row>17</xdr:row>
          <xdr:rowOff>76200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ortal.statistics.sk/files/Sekcie/sek_200/Klasifikacie/cofog_vysvet.rt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portal.statistics.sk/files/Sekcie/sek_200/Klasifikacie/cofog_vysvet.rt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B1:M24"/>
  <sheetViews>
    <sheetView tabSelected="1" workbookViewId="0">
      <selection activeCell="B3" sqref="B3:M3"/>
    </sheetView>
  </sheetViews>
  <sheetFormatPr defaultRowHeight="12.75" x14ac:dyDescent="0.2"/>
  <cols>
    <col min="1" max="16384" width="9.140625" style="25"/>
  </cols>
  <sheetData>
    <row r="1" spans="2:13" ht="18" x14ac:dyDescent="0.25">
      <c r="B1" s="27" t="s">
        <v>110</v>
      </c>
    </row>
    <row r="3" spans="2:13" ht="276.75" customHeight="1" x14ac:dyDescent="0.2">
      <c r="B3" s="63" t="s">
        <v>150</v>
      </c>
      <c r="C3" s="63"/>
      <c r="D3" s="63"/>
      <c r="E3" s="63"/>
      <c r="F3" s="63"/>
      <c r="G3" s="63"/>
      <c r="H3" s="63"/>
      <c r="I3" s="63"/>
      <c r="J3" s="63"/>
      <c r="K3" s="63"/>
      <c r="L3" s="63"/>
      <c r="M3" s="63"/>
    </row>
    <row r="4" spans="2:13" ht="15.75" x14ac:dyDescent="0.25">
      <c r="B4" s="28" t="s">
        <v>125</v>
      </c>
      <c r="C4" s="34"/>
      <c r="D4" s="34"/>
      <c r="E4" s="34"/>
      <c r="F4" s="34"/>
      <c r="G4" s="34"/>
      <c r="H4" s="34"/>
      <c r="I4" s="34"/>
      <c r="J4" s="34"/>
      <c r="K4" s="34"/>
      <c r="L4" s="34"/>
      <c r="M4" s="34"/>
    </row>
    <row r="5" spans="2:13" x14ac:dyDescent="0.2">
      <c r="B5" s="26" t="s">
        <v>99</v>
      </c>
    </row>
    <row r="6" spans="2:13" x14ac:dyDescent="0.2">
      <c r="B6" s="25" t="s">
        <v>106</v>
      </c>
    </row>
    <row r="7" spans="2:13" x14ac:dyDescent="0.2">
      <c r="B7" s="25" t="s">
        <v>108</v>
      </c>
    </row>
    <row r="8" spans="2:13" x14ac:dyDescent="0.2">
      <c r="B8" s="25" t="s">
        <v>1</v>
      </c>
    </row>
    <row r="9" spans="2:13" x14ac:dyDescent="0.2">
      <c r="B9" s="25" t="s">
        <v>46</v>
      </c>
    </row>
    <row r="10" spans="2:13" x14ac:dyDescent="0.2">
      <c r="B10" s="25" t="s">
        <v>98</v>
      </c>
    </row>
    <row r="12" spans="2:13" x14ac:dyDescent="0.2">
      <c r="B12" s="26" t="s">
        <v>126</v>
      </c>
    </row>
    <row r="13" spans="2:13" x14ac:dyDescent="0.2">
      <c r="B13" s="26" t="s">
        <v>127</v>
      </c>
    </row>
    <row r="14" spans="2:13" ht="13.5" x14ac:dyDescent="0.25">
      <c r="B14" s="26" t="s">
        <v>140</v>
      </c>
      <c r="M14" s="39" t="s">
        <v>141</v>
      </c>
    </row>
    <row r="15" spans="2:13" x14ac:dyDescent="0.2">
      <c r="B15" s="26" t="s">
        <v>129</v>
      </c>
    </row>
    <row r="16" spans="2:13" x14ac:dyDescent="0.2">
      <c r="B16" s="26" t="s">
        <v>130</v>
      </c>
    </row>
    <row r="17" spans="2:13" x14ac:dyDescent="0.2">
      <c r="B17" s="26" t="s">
        <v>152</v>
      </c>
    </row>
    <row r="19" spans="2:13" ht="15.75" x14ac:dyDescent="0.25">
      <c r="B19" s="28" t="s">
        <v>124</v>
      </c>
    </row>
    <row r="20" spans="2:13" x14ac:dyDescent="0.2">
      <c r="B20" s="25" t="s">
        <v>109</v>
      </c>
    </row>
    <row r="21" spans="2:13" ht="26.25" customHeight="1" x14ac:dyDescent="0.2">
      <c r="B21" s="63" t="s">
        <v>113</v>
      </c>
      <c r="C21" s="63"/>
      <c r="D21" s="63"/>
      <c r="E21" s="63"/>
      <c r="F21" s="63"/>
      <c r="G21" s="63"/>
      <c r="H21" s="63"/>
      <c r="I21" s="63"/>
      <c r="J21" s="63"/>
      <c r="K21" s="63"/>
      <c r="L21" s="63"/>
      <c r="M21" s="63"/>
    </row>
    <row r="23" spans="2:13" ht="15.75" x14ac:dyDescent="0.25">
      <c r="B23" s="28" t="s">
        <v>111</v>
      </c>
    </row>
    <row r="24" spans="2:13" x14ac:dyDescent="0.2">
      <c r="B24" s="25" t="s">
        <v>112</v>
      </c>
    </row>
  </sheetData>
  <sheetProtection password="8E59" sheet="1" objects="1" scenarios="1" formatCells="0" formatColumns="0" formatRows="0" insertColumns="0" insertRows="0" insertHyperlinks="0" deleteColumns="0" deleteRows="0" sort="0" autoFilter="0" pivotTables="0"/>
  <mergeCells count="2">
    <mergeCell ref="B3:M3"/>
    <mergeCell ref="B21:M21"/>
  </mergeCells>
  <hyperlinks>
    <hyperlink ref="M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tabColor rgb="FFFF0000"/>
  </sheetPr>
  <dimension ref="B1:AI174"/>
  <sheetViews>
    <sheetView zoomScaleNormal="100" workbookViewId="0">
      <selection activeCell="Z17" sqref="Z17"/>
    </sheetView>
  </sheetViews>
  <sheetFormatPr defaultRowHeight="11.25" x14ac:dyDescent="0.2"/>
  <cols>
    <col min="1" max="1" width="1.85546875" style="1" customWidth="1"/>
    <col min="2" max="2" width="24.5703125" style="1" customWidth="1"/>
    <col min="3" max="3" width="11.85546875" style="1" bestFit="1" customWidth="1"/>
    <col min="4" max="5" width="8" style="1" customWidth="1"/>
    <col min="6" max="6" width="9.7109375" style="1" customWidth="1"/>
    <col min="7" max="7" width="9.28515625" style="1" customWidth="1"/>
    <col min="8" max="18" width="7.140625" style="1" customWidth="1"/>
    <col min="19" max="19" width="9.28515625" style="1" bestFit="1" customWidth="1"/>
    <col min="20" max="20" width="11.7109375" style="1" bestFit="1" customWidth="1"/>
    <col min="21" max="21" width="9.28515625" style="1" bestFit="1" customWidth="1"/>
    <col min="22" max="22" width="9.140625" style="1"/>
    <col min="23" max="25" width="9.28515625" style="1" bestFit="1" customWidth="1"/>
    <col min="26" max="26" width="9.140625" style="1"/>
    <col min="27" max="27" width="9.28515625" style="1" bestFit="1" customWidth="1"/>
    <col min="28" max="28" width="9.140625" style="1"/>
    <col min="29" max="30" width="9.28515625" style="1" bestFit="1" customWidth="1"/>
    <col min="31" max="16384" width="9.140625" style="1"/>
  </cols>
  <sheetData>
    <row r="1" spans="2:35" ht="4.5" customHeight="1" thickBot="1" x14ac:dyDescent="0.25">
      <c r="R1" s="48"/>
      <c r="S1" s="41"/>
      <c r="T1" s="41"/>
      <c r="U1" s="41"/>
      <c r="V1" s="41"/>
      <c r="W1" s="41"/>
      <c r="X1" s="41"/>
      <c r="Y1" s="41"/>
      <c r="Z1" s="41"/>
      <c r="AA1" s="41"/>
      <c r="AB1" s="41"/>
      <c r="AC1" s="41"/>
      <c r="AD1" s="41"/>
      <c r="AE1" s="41"/>
      <c r="AF1" s="41"/>
    </row>
    <row r="2" spans="2:35" ht="4.5" customHeight="1" x14ac:dyDescent="0.2">
      <c r="B2" s="21"/>
      <c r="C2" s="22"/>
      <c r="D2" s="23"/>
      <c r="E2" s="22"/>
      <c r="F2" s="22"/>
      <c r="G2" s="22"/>
      <c r="H2" s="22"/>
      <c r="I2" s="22"/>
      <c r="J2" s="22"/>
      <c r="K2" s="22"/>
      <c r="L2" s="22"/>
      <c r="M2" s="22"/>
      <c r="N2" s="24"/>
      <c r="P2" s="47"/>
      <c r="Q2" s="47"/>
      <c r="R2" s="48"/>
      <c r="S2" s="41"/>
      <c r="T2" s="41"/>
      <c r="U2" s="41"/>
      <c r="V2" s="41"/>
      <c r="W2" s="41"/>
      <c r="X2" s="41"/>
      <c r="Y2" s="41"/>
      <c r="Z2" s="41"/>
      <c r="AA2" s="41"/>
      <c r="AB2" s="41"/>
      <c r="AC2" s="41"/>
      <c r="AD2" s="41"/>
      <c r="AE2" s="41"/>
      <c r="AF2" s="41"/>
      <c r="AG2" s="48"/>
      <c r="AH2" s="48"/>
      <c r="AI2" s="48"/>
    </row>
    <row r="3" spans="2:35" x14ac:dyDescent="0.2">
      <c r="B3" s="6" t="s">
        <v>131</v>
      </c>
      <c r="C3" s="7"/>
      <c r="D3" s="7"/>
      <c r="E3" s="7"/>
      <c r="F3" s="7"/>
      <c r="G3" s="7"/>
      <c r="H3" s="7"/>
      <c r="I3" s="7"/>
      <c r="J3" s="7"/>
      <c r="K3" s="7"/>
      <c r="L3" s="7"/>
      <c r="M3" s="7"/>
      <c r="N3" s="8"/>
      <c r="O3" s="47"/>
      <c r="P3" s="47"/>
      <c r="Q3" s="47"/>
      <c r="R3" s="48"/>
      <c r="S3" s="52" t="s">
        <v>27</v>
      </c>
      <c r="T3" s="52">
        <f>VLOOKUP(S$4,$S$5:$U$15,3)</f>
        <v>18</v>
      </c>
      <c r="U3" s="52"/>
      <c r="V3" s="52"/>
      <c r="W3" s="52" t="s">
        <v>146</v>
      </c>
      <c r="X3" s="52">
        <f>VLOOKUP(W$4,$W$5:$Y$16,3)</f>
        <v>15</v>
      </c>
      <c r="Y3" s="52"/>
      <c r="Z3" s="52"/>
      <c r="AA3" s="52" t="b">
        <v>1</v>
      </c>
      <c r="AB3" s="52"/>
      <c r="AC3" s="52"/>
      <c r="AD3" s="52"/>
      <c r="AE3" s="52"/>
      <c r="AF3" s="41"/>
      <c r="AG3" s="47"/>
      <c r="AH3" s="47"/>
      <c r="AI3" s="47"/>
    </row>
    <row r="4" spans="2:35" x14ac:dyDescent="0.2">
      <c r="B4" s="6"/>
      <c r="C4" s="7"/>
      <c r="D4" s="7"/>
      <c r="E4" s="7"/>
      <c r="F4" s="7"/>
      <c r="G4" s="7"/>
      <c r="H4" s="7"/>
      <c r="I4" s="7"/>
      <c r="J4" s="7"/>
      <c r="K4" s="7"/>
      <c r="L4" s="7"/>
      <c r="M4" s="7"/>
      <c r="N4" s="8"/>
      <c r="O4" s="47"/>
      <c r="P4" s="47"/>
      <c r="Q4" s="47"/>
      <c r="R4" s="48"/>
      <c r="S4" s="52">
        <v>1</v>
      </c>
      <c r="T4" s="48"/>
      <c r="U4" s="52"/>
      <c r="V4" s="52"/>
      <c r="W4" s="52">
        <v>1</v>
      </c>
      <c r="X4" s="48"/>
      <c r="Y4" s="52"/>
      <c r="Z4" s="52"/>
      <c r="AA4" s="52" t="b">
        <v>1</v>
      </c>
      <c r="AB4" s="52"/>
      <c r="AC4" s="52"/>
      <c r="AD4" s="58">
        <v>2</v>
      </c>
      <c r="AE4" s="52"/>
      <c r="AF4" s="41"/>
      <c r="AG4" s="47"/>
      <c r="AH4" s="47"/>
      <c r="AI4" s="47"/>
    </row>
    <row r="5" spans="2:35" x14ac:dyDescent="0.2">
      <c r="B5" s="17" t="s">
        <v>132</v>
      </c>
      <c r="C5" s="12"/>
      <c r="D5" s="12"/>
      <c r="E5" s="12"/>
      <c r="F5" s="12"/>
      <c r="G5" s="19" t="s">
        <v>133</v>
      </c>
      <c r="H5" s="12"/>
      <c r="I5" s="12"/>
      <c r="J5" s="12"/>
      <c r="K5" s="12"/>
      <c r="L5" s="12"/>
      <c r="M5" s="12"/>
      <c r="N5" s="13"/>
      <c r="O5" s="47"/>
      <c r="P5" s="47"/>
      <c r="Q5" s="47"/>
      <c r="R5" s="48"/>
      <c r="S5" s="52">
        <v>1</v>
      </c>
      <c r="T5" s="59" t="s">
        <v>151</v>
      </c>
      <c r="U5" s="48">
        <v>18</v>
      </c>
      <c r="V5" s="52"/>
      <c r="W5" s="52">
        <v>1</v>
      </c>
      <c r="X5" s="52">
        <v>2011</v>
      </c>
      <c r="Y5" s="48">
        <v>15</v>
      </c>
      <c r="Z5" s="52"/>
      <c r="AA5" s="52" t="b">
        <v>1</v>
      </c>
      <c r="AB5" s="52"/>
      <c r="AC5" s="52"/>
      <c r="AD5" s="58" t="s">
        <v>136</v>
      </c>
      <c r="AE5" s="52"/>
      <c r="AF5" s="41"/>
      <c r="AG5" s="47"/>
      <c r="AH5" s="47"/>
      <c r="AI5" s="47"/>
    </row>
    <row r="6" spans="2:35" x14ac:dyDescent="0.2">
      <c r="B6" s="6"/>
      <c r="C6" s="7"/>
      <c r="D6" s="7"/>
      <c r="E6" s="7"/>
      <c r="F6" s="7"/>
      <c r="G6" s="7"/>
      <c r="H6" s="7"/>
      <c r="I6" s="7"/>
      <c r="J6" s="7"/>
      <c r="K6" s="7"/>
      <c r="L6" s="7"/>
      <c r="M6" s="7"/>
      <c r="N6" s="8"/>
      <c r="O6" s="47"/>
      <c r="P6" s="47"/>
      <c r="Q6" s="47"/>
      <c r="R6" s="48"/>
      <c r="S6" s="52">
        <v>2</v>
      </c>
      <c r="T6" s="59" t="s">
        <v>153</v>
      </c>
      <c r="U6" s="48">
        <v>17</v>
      </c>
      <c r="V6" s="52"/>
      <c r="W6" s="52">
        <v>2</v>
      </c>
      <c r="X6" s="52">
        <v>2010</v>
      </c>
      <c r="Y6" s="52">
        <v>14</v>
      </c>
      <c r="Z6" s="52"/>
      <c r="AA6" s="52" t="b">
        <v>1</v>
      </c>
      <c r="AB6" s="52"/>
      <c r="AC6" s="52"/>
      <c r="AD6" s="58" t="s">
        <v>138</v>
      </c>
      <c r="AE6" s="52"/>
      <c r="AF6" s="41"/>
      <c r="AG6" s="47"/>
      <c r="AH6" s="47"/>
      <c r="AI6" s="47"/>
    </row>
    <row r="7" spans="2:35" x14ac:dyDescent="0.2">
      <c r="B7" s="6"/>
      <c r="C7" s="7"/>
      <c r="D7" s="7"/>
      <c r="E7" s="7"/>
      <c r="F7" s="7"/>
      <c r="G7" s="7"/>
      <c r="H7" s="7"/>
      <c r="I7" s="7"/>
      <c r="J7" s="7"/>
      <c r="K7" s="7"/>
      <c r="L7" s="7"/>
      <c r="M7" s="7"/>
      <c r="N7" s="8"/>
      <c r="O7" s="47"/>
      <c r="P7" s="47"/>
      <c r="Q7" s="47"/>
      <c r="R7" s="48"/>
      <c r="S7" s="52">
        <v>3</v>
      </c>
      <c r="T7" s="60">
        <v>2012</v>
      </c>
      <c r="U7" s="52">
        <v>16</v>
      </c>
      <c r="V7" s="52"/>
      <c r="W7" s="52">
        <v>3</v>
      </c>
      <c r="X7" s="52">
        <v>2009</v>
      </c>
      <c r="Y7" s="52">
        <v>13</v>
      </c>
      <c r="Z7" s="52"/>
      <c r="AA7" s="52" t="b">
        <v>1</v>
      </c>
      <c r="AB7" s="52"/>
      <c r="AC7" s="52"/>
      <c r="AD7" s="52"/>
      <c r="AE7" s="52"/>
      <c r="AF7" s="41"/>
      <c r="AG7" s="47"/>
      <c r="AH7" s="47"/>
      <c r="AI7" s="47"/>
    </row>
    <row r="8" spans="2:35" x14ac:dyDescent="0.2">
      <c r="B8" s="14" t="s">
        <v>134</v>
      </c>
      <c r="C8" s="7"/>
      <c r="D8" s="7"/>
      <c r="E8" s="7"/>
      <c r="F8" s="7"/>
      <c r="G8" s="7"/>
      <c r="H8" s="7"/>
      <c r="I8" s="7"/>
      <c r="J8" s="7"/>
      <c r="K8" s="7"/>
      <c r="L8" s="7"/>
      <c r="M8" s="7"/>
      <c r="N8" s="8"/>
      <c r="O8" s="47"/>
      <c r="P8" s="47"/>
      <c r="Q8" s="47"/>
      <c r="R8" s="48"/>
      <c r="S8" s="52">
        <v>4</v>
      </c>
      <c r="T8" s="60">
        <v>2011</v>
      </c>
      <c r="U8" s="52">
        <v>15</v>
      </c>
      <c r="V8" s="52"/>
      <c r="W8" s="52">
        <v>4</v>
      </c>
      <c r="X8" s="52">
        <v>2008</v>
      </c>
      <c r="Y8" s="52">
        <v>12</v>
      </c>
      <c r="Z8" s="52"/>
      <c r="AA8" s="52" t="b">
        <v>1</v>
      </c>
      <c r="AB8" s="52"/>
      <c r="AC8" s="52"/>
      <c r="AD8" s="52"/>
      <c r="AE8" s="52"/>
      <c r="AF8" s="41"/>
      <c r="AG8" s="47"/>
      <c r="AH8" s="47"/>
      <c r="AI8" s="47"/>
    </row>
    <row r="9" spans="2:35" x14ac:dyDescent="0.2">
      <c r="B9" s="6"/>
      <c r="C9" s="7"/>
      <c r="D9" s="7"/>
      <c r="E9" s="7"/>
      <c r="F9" s="7"/>
      <c r="G9" s="7"/>
      <c r="H9" s="7"/>
      <c r="I9" s="7"/>
      <c r="J9" s="7"/>
      <c r="K9" s="7"/>
      <c r="L9" s="7"/>
      <c r="M9" s="7"/>
      <c r="N9" s="8"/>
      <c r="O9" s="47"/>
      <c r="P9" s="47"/>
      <c r="Q9" s="47"/>
      <c r="R9" s="48"/>
      <c r="S9" s="52">
        <v>5</v>
      </c>
      <c r="T9" s="60">
        <v>2010</v>
      </c>
      <c r="U9" s="52">
        <v>14</v>
      </c>
      <c r="V9" s="52"/>
      <c r="W9" s="52">
        <v>5</v>
      </c>
      <c r="X9" s="52">
        <v>2007</v>
      </c>
      <c r="Y9" s="52">
        <v>11</v>
      </c>
      <c r="Z9" s="52"/>
      <c r="AA9" s="52" t="b">
        <v>1</v>
      </c>
      <c r="AB9" s="52"/>
      <c r="AC9" s="52"/>
      <c r="AD9" s="58">
        <v>1</v>
      </c>
      <c r="AE9" s="52"/>
      <c r="AF9" s="41"/>
      <c r="AG9" s="47"/>
      <c r="AH9" s="47"/>
      <c r="AI9" s="47"/>
    </row>
    <row r="10" spans="2:35" x14ac:dyDescent="0.2">
      <c r="B10" s="14"/>
      <c r="C10" s="7"/>
      <c r="D10" s="7"/>
      <c r="E10" s="7"/>
      <c r="F10" s="7"/>
      <c r="G10" s="7"/>
      <c r="H10" s="7"/>
      <c r="I10" s="7"/>
      <c r="J10" s="7"/>
      <c r="K10" s="7"/>
      <c r="L10" s="7"/>
      <c r="M10" s="7"/>
      <c r="N10" s="8"/>
      <c r="O10" s="47"/>
      <c r="P10" s="47"/>
      <c r="Q10" s="47"/>
      <c r="R10" s="48"/>
      <c r="S10" s="52">
        <v>6</v>
      </c>
      <c r="T10" s="60">
        <v>2009</v>
      </c>
      <c r="U10" s="52">
        <v>13</v>
      </c>
      <c r="V10" s="52"/>
      <c r="W10" s="48"/>
      <c r="X10" s="48"/>
      <c r="Y10" s="48"/>
      <c r="Z10" s="52"/>
      <c r="AA10" s="52" t="b">
        <v>1</v>
      </c>
      <c r="AB10" s="52"/>
      <c r="AC10" s="52">
        <v>1</v>
      </c>
      <c r="AD10" s="58" t="s">
        <v>139</v>
      </c>
      <c r="AE10" s="52"/>
      <c r="AF10" s="41"/>
      <c r="AG10" s="47"/>
      <c r="AH10" s="47"/>
      <c r="AI10" s="47"/>
    </row>
    <row r="11" spans="2:35" x14ac:dyDescent="0.2">
      <c r="B11" s="6"/>
      <c r="C11" s="7"/>
      <c r="D11" s="7"/>
      <c r="E11" s="7"/>
      <c r="F11" s="7"/>
      <c r="G11" s="7"/>
      <c r="H11" s="7"/>
      <c r="I11" s="7"/>
      <c r="J11" s="7"/>
      <c r="K11" s="7"/>
      <c r="L11" s="7"/>
      <c r="M11" s="7"/>
      <c r="N11" s="8"/>
      <c r="O11" s="47"/>
      <c r="P11" s="47"/>
      <c r="Q11" s="47"/>
      <c r="R11" s="48"/>
      <c r="S11" s="52">
        <v>7</v>
      </c>
      <c r="T11" s="60">
        <v>2008</v>
      </c>
      <c r="U11" s="52">
        <v>12</v>
      </c>
      <c r="V11" s="52"/>
      <c r="W11" s="52"/>
      <c r="X11" s="52"/>
      <c r="Y11" s="52"/>
      <c r="Z11" s="52"/>
      <c r="AA11" s="52" t="b">
        <v>1</v>
      </c>
      <c r="AB11" s="52"/>
      <c r="AC11" s="52">
        <v>2</v>
      </c>
      <c r="AD11" s="58" t="s">
        <v>137</v>
      </c>
      <c r="AE11" s="52"/>
      <c r="AF11" s="41"/>
      <c r="AG11" s="47"/>
      <c r="AH11" s="47"/>
      <c r="AI11" s="47"/>
    </row>
    <row r="12" spans="2:35" x14ac:dyDescent="0.2">
      <c r="B12" s="14" t="s">
        <v>128</v>
      </c>
      <c r="C12" s="7"/>
      <c r="D12" s="7"/>
      <c r="E12" s="7"/>
      <c r="F12" s="7"/>
      <c r="G12" s="7"/>
      <c r="H12" s="7"/>
      <c r="I12" s="7"/>
      <c r="J12" s="7"/>
      <c r="K12" s="7"/>
      <c r="L12" s="7"/>
      <c r="M12" s="7"/>
      <c r="N12" s="8"/>
      <c r="O12" s="47"/>
      <c r="P12" s="47"/>
      <c r="Q12" s="47"/>
      <c r="R12" s="48"/>
      <c r="S12" s="52">
        <v>8</v>
      </c>
      <c r="T12" s="60">
        <v>2007</v>
      </c>
      <c r="U12" s="52">
        <v>11</v>
      </c>
      <c r="V12" s="52"/>
      <c r="W12" s="52"/>
      <c r="X12" s="52"/>
      <c r="Y12" s="52"/>
      <c r="Z12" s="52"/>
      <c r="AA12" s="52" t="b">
        <v>1</v>
      </c>
      <c r="AB12" s="52"/>
      <c r="AC12" s="52"/>
      <c r="AD12" s="52"/>
      <c r="AE12" s="52"/>
      <c r="AF12" s="41"/>
      <c r="AG12" s="47"/>
      <c r="AH12" s="47"/>
      <c r="AI12" s="47"/>
    </row>
    <row r="13" spans="2:35" ht="12.75" x14ac:dyDescent="0.25">
      <c r="B13" s="16"/>
      <c r="C13" s="7"/>
      <c r="D13" s="43"/>
      <c r="E13" s="7"/>
      <c r="F13" s="42"/>
      <c r="G13" s="44" t="s">
        <v>145</v>
      </c>
      <c r="H13" s="45" t="s">
        <v>144</v>
      </c>
      <c r="I13" s="7"/>
      <c r="J13" s="7"/>
      <c r="K13" s="7"/>
      <c r="L13" s="7"/>
      <c r="M13" s="7"/>
      <c r="N13" s="8"/>
      <c r="O13" s="47"/>
      <c r="P13" s="47"/>
      <c r="Q13" s="47"/>
      <c r="R13" s="48"/>
      <c r="S13" s="52"/>
      <c r="T13" s="48"/>
      <c r="U13" s="48"/>
      <c r="V13" s="52"/>
      <c r="W13" s="52"/>
      <c r="X13" s="52"/>
      <c r="Y13" s="52"/>
      <c r="Z13" s="52"/>
      <c r="AA13" s="52"/>
      <c r="AB13" s="52"/>
      <c r="AC13" s="52"/>
      <c r="AD13" s="52"/>
      <c r="AE13" s="52"/>
      <c r="AF13" s="41"/>
      <c r="AG13" s="47"/>
      <c r="AH13" s="47"/>
      <c r="AI13" s="47"/>
    </row>
    <row r="14" spans="2:35" x14ac:dyDescent="0.2">
      <c r="B14" s="6"/>
      <c r="C14" s="7"/>
      <c r="D14" s="7"/>
      <c r="E14" s="7"/>
      <c r="F14" s="7"/>
      <c r="G14" s="7"/>
      <c r="H14" s="7"/>
      <c r="I14" s="7"/>
      <c r="J14" s="7"/>
      <c r="K14" s="7"/>
      <c r="L14" s="7"/>
      <c r="M14" s="7"/>
      <c r="N14" s="8"/>
      <c r="O14" s="47"/>
      <c r="P14" s="47"/>
      <c r="Q14" s="47"/>
      <c r="R14" s="48"/>
      <c r="S14" s="52"/>
      <c r="T14" s="48"/>
      <c r="U14" s="52"/>
      <c r="V14" s="52"/>
      <c r="W14" s="52"/>
      <c r="X14" s="52"/>
      <c r="Y14" s="52"/>
      <c r="Z14" s="52"/>
      <c r="AA14" s="52"/>
      <c r="AB14" s="52"/>
      <c r="AC14" s="52"/>
      <c r="AD14" s="58">
        <v>1</v>
      </c>
      <c r="AE14" s="52"/>
      <c r="AF14" s="41"/>
      <c r="AG14" s="47"/>
      <c r="AH14" s="47"/>
      <c r="AI14" s="47"/>
    </row>
    <row r="15" spans="2:35" x14ac:dyDescent="0.2">
      <c r="B15" s="6"/>
      <c r="C15" s="15"/>
      <c r="D15" s="7"/>
      <c r="E15" s="7"/>
      <c r="F15" s="15"/>
      <c r="G15" s="7"/>
      <c r="H15" s="7"/>
      <c r="I15" s="7"/>
      <c r="J15" s="15"/>
      <c r="K15" s="7"/>
      <c r="L15" s="7"/>
      <c r="M15" s="7"/>
      <c r="N15" s="8"/>
      <c r="O15" s="47"/>
      <c r="P15" s="47"/>
      <c r="Q15" s="47"/>
      <c r="R15" s="48"/>
      <c r="S15" s="52"/>
      <c r="T15" s="52"/>
      <c r="U15" s="52"/>
      <c r="V15" s="52"/>
      <c r="W15" s="52"/>
      <c r="X15" s="52"/>
      <c r="Y15" s="52"/>
      <c r="Z15" s="52"/>
      <c r="AA15" s="52"/>
      <c r="AB15" s="52"/>
      <c r="AC15" s="52">
        <v>1</v>
      </c>
      <c r="AD15" s="58" t="s">
        <v>42</v>
      </c>
      <c r="AE15" s="52"/>
      <c r="AF15" s="41"/>
      <c r="AG15" s="47"/>
      <c r="AH15" s="47"/>
      <c r="AI15" s="47"/>
    </row>
    <row r="16" spans="2:35" x14ac:dyDescent="0.2">
      <c r="B16" s="35" t="s">
        <v>148</v>
      </c>
      <c r="C16" s="7"/>
      <c r="D16" s="7"/>
      <c r="E16" s="7"/>
      <c r="F16" s="7"/>
      <c r="G16" s="7"/>
      <c r="H16" s="7"/>
      <c r="I16" s="7"/>
      <c r="J16" s="7"/>
      <c r="K16" s="7"/>
      <c r="L16" s="7"/>
      <c r="M16" s="7"/>
      <c r="N16" s="8"/>
      <c r="O16" s="47"/>
      <c r="P16" s="47"/>
      <c r="Q16" s="47"/>
      <c r="R16" s="48"/>
      <c r="S16" s="52"/>
      <c r="T16" s="52"/>
      <c r="U16" s="52"/>
      <c r="V16" s="52"/>
      <c r="W16" s="52"/>
      <c r="X16" s="52"/>
      <c r="Y16" s="52"/>
      <c r="Z16" s="52"/>
      <c r="AA16" s="52"/>
      <c r="AB16" s="52"/>
      <c r="AC16" s="52">
        <v>2</v>
      </c>
      <c r="AD16" s="58" t="s">
        <v>97</v>
      </c>
      <c r="AE16" s="52"/>
      <c r="AF16" s="41"/>
      <c r="AG16" s="47"/>
      <c r="AH16" s="47"/>
      <c r="AI16" s="47"/>
    </row>
    <row r="17" spans="2:35" x14ac:dyDescent="0.2">
      <c r="B17" s="6"/>
      <c r="C17" s="7"/>
      <c r="D17" s="7"/>
      <c r="E17" s="7"/>
      <c r="F17" s="7"/>
      <c r="G17" s="7"/>
      <c r="H17" s="7"/>
      <c r="I17" s="7"/>
      <c r="J17" s="7"/>
      <c r="K17" s="7"/>
      <c r="L17" s="7"/>
      <c r="M17" s="7"/>
      <c r="N17" s="8"/>
      <c r="O17" s="47"/>
      <c r="P17" s="47"/>
      <c r="Q17" s="47"/>
      <c r="R17" s="48"/>
      <c r="S17" s="52"/>
      <c r="T17" s="52"/>
      <c r="U17" s="52"/>
      <c r="V17" s="52"/>
      <c r="W17" s="52"/>
      <c r="X17" s="52"/>
      <c r="Y17" s="52"/>
      <c r="Z17" s="52"/>
      <c r="AA17" s="58"/>
      <c r="AB17" s="52"/>
      <c r="AC17" s="52"/>
      <c r="AD17" s="52"/>
      <c r="AE17" s="52"/>
      <c r="AF17" s="41"/>
      <c r="AG17" s="47"/>
      <c r="AH17" s="47"/>
      <c r="AI17" s="47"/>
    </row>
    <row r="18" spans="2:35" ht="12" thickBot="1" x14ac:dyDescent="0.25">
      <c r="B18" s="9"/>
      <c r="C18" s="10"/>
      <c r="D18" s="10"/>
      <c r="E18" s="10"/>
      <c r="F18" s="10"/>
      <c r="G18" s="10"/>
      <c r="H18" s="10"/>
      <c r="I18" s="10"/>
      <c r="J18" s="10"/>
      <c r="K18" s="10"/>
      <c r="L18" s="10"/>
      <c r="M18" s="10"/>
      <c r="N18" s="11"/>
      <c r="O18" s="47"/>
      <c r="P18" s="47"/>
      <c r="Q18" s="47"/>
      <c r="R18" s="48"/>
      <c r="S18" s="52"/>
      <c r="T18" s="52"/>
      <c r="U18" s="52"/>
      <c r="V18" s="52"/>
      <c r="W18" s="52"/>
      <c r="X18" s="52"/>
      <c r="Y18" s="52"/>
      <c r="Z18" s="52"/>
      <c r="AA18" s="52"/>
      <c r="AB18" s="52"/>
      <c r="AC18" s="52"/>
      <c r="AD18" s="52"/>
      <c r="AE18" s="52"/>
      <c r="AF18" s="41"/>
      <c r="AG18" s="47"/>
      <c r="AH18" s="47"/>
      <c r="AI18" s="47"/>
    </row>
    <row r="19" spans="2:35" x14ac:dyDescent="0.2">
      <c r="B19" s="20" t="s">
        <v>135</v>
      </c>
      <c r="C19" s="37" t="str">
        <f>VLOOKUP(S4,$S$5:$U$15,2)</f>
        <v>2014 R</v>
      </c>
      <c r="D19" s="37">
        <f>VLOOKUP($W$4,$W$5:$Y$16,2)</f>
        <v>2011</v>
      </c>
      <c r="E19" s="37">
        <f>VLOOKUP($W$4,$W$5:$Y$16,2)</f>
        <v>2011</v>
      </c>
      <c r="F19" s="37">
        <f>VLOOKUP($W$4,$W$5:$Y$16,2)</f>
        <v>2011</v>
      </c>
      <c r="G19" s="37">
        <f>VLOOKUP($W$4,$W$5:$Y$16,2)</f>
        <v>2011</v>
      </c>
      <c r="H19" s="38">
        <f>VLOOKUP($W$4,$W$5:$Y$16,2)</f>
        <v>2011</v>
      </c>
      <c r="J19" s="4" t="s">
        <v>147</v>
      </c>
      <c r="N19" s="5" t="str">
        <f>VLOOKUP($AD$14,$AC$15:$AD$16,2,FALSE)</f>
        <v>%</v>
      </c>
      <c r="O19" s="47"/>
      <c r="P19" s="47"/>
      <c r="Q19" s="47"/>
      <c r="R19" s="48"/>
      <c r="S19" s="52"/>
      <c r="T19" s="52"/>
      <c r="U19" s="52"/>
      <c r="V19" s="52"/>
      <c r="W19" s="52"/>
      <c r="X19" s="52"/>
      <c r="Y19" s="52"/>
      <c r="Z19" s="52"/>
      <c r="AA19" s="52"/>
      <c r="AB19" s="52"/>
      <c r="AC19" s="52"/>
      <c r="AD19" s="52"/>
      <c r="AE19" s="52"/>
      <c r="AF19" s="41"/>
      <c r="AG19" s="47"/>
      <c r="AH19" s="47"/>
      <c r="AI19" s="47"/>
    </row>
    <row r="20" spans="2:35" x14ac:dyDescent="0.2">
      <c r="B20" s="36" t="str">
        <f>VLOOKUP(AD9,AC10:AD11,2,FALSE)</f>
        <v>% celkových ver. výdavkov</v>
      </c>
      <c r="C20" s="30" t="s">
        <v>27</v>
      </c>
      <c r="D20" s="30" t="s">
        <v>93</v>
      </c>
      <c r="E20" s="30" t="s">
        <v>107</v>
      </c>
      <c r="F20" s="30" t="s">
        <v>1</v>
      </c>
      <c r="G20" s="30" t="s">
        <v>46</v>
      </c>
      <c r="H20" s="30" t="s">
        <v>27</v>
      </c>
      <c r="I20" s="29"/>
      <c r="J20" s="30" t="s">
        <v>93</v>
      </c>
      <c r="K20" s="30" t="s">
        <v>107</v>
      </c>
      <c r="L20" s="30" t="s">
        <v>1</v>
      </c>
      <c r="M20" s="30" t="s">
        <v>46</v>
      </c>
      <c r="N20" s="30" t="s">
        <v>27</v>
      </c>
      <c r="O20" s="47"/>
      <c r="P20" s="47"/>
      <c r="Q20" s="47"/>
      <c r="R20" s="48"/>
      <c r="S20" s="51"/>
      <c r="T20" s="51"/>
      <c r="U20" s="51"/>
      <c r="V20" s="51"/>
      <c r="W20" s="51"/>
      <c r="X20" s="51"/>
      <c r="Y20" s="51"/>
      <c r="Z20" s="51"/>
      <c r="AA20" s="51"/>
      <c r="AB20" s="51"/>
      <c r="AC20" s="51"/>
      <c r="AD20" s="51"/>
      <c r="AE20" s="51"/>
      <c r="AF20" s="48"/>
      <c r="AG20" s="47"/>
      <c r="AH20" s="47"/>
      <c r="AI20" s="47"/>
    </row>
    <row r="21" spans="2:35" x14ac:dyDescent="0.2">
      <c r="B21" s="31" t="s">
        <v>115</v>
      </c>
      <c r="C21" s="32">
        <f>SUM(C22:C31)</f>
        <v>100</v>
      </c>
      <c r="D21" s="32">
        <f t="shared" ref="D21:H21" si="0">SUM(D22:D31)</f>
        <v>100</v>
      </c>
      <c r="E21" s="32">
        <f t="shared" si="0"/>
        <v>100</v>
      </c>
      <c r="F21" s="32">
        <f t="shared" si="0"/>
        <v>100</v>
      </c>
      <c r="G21" s="32">
        <f t="shared" si="0"/>
        <v>99.999999999999986</v>
      </c>
      <c r="H21" s="32">
        <f t="shared" si="0"/>
        <v>100.00000000000001</v>
      </c>
      <c r="I21" s="29"/>
      <c r="J21" s="49">
        <f t="shared" ref="J21:J31" si="1">(IF(D21=0,0,IF($AD$14=1,-(1-D21/$C21)*100,((D21-$C21)/100)*(($C87/$C21)*100))))*(-1)</f>
        <v>0</v>
      </c>
      <c r="K21" s="49">
        <f t="shared" ref="K21:K31" si="2">(IF(E21=0,0,IF($AD$14=1,-(1-E21/$C21)*100,((E21-$C21)/100)*(($C87/$C21)*100))))*(-1)</f>
        <v>0</v>
      </c>
      <c r="L21" s="49">
        <f t="shared" ref="L21:L31" si="3">(IF(F21=0,0,IF($AD$14=1,-(1-F21/$C21)*100,((F21-$C21)/100)*(($C87/$C21)*100))))*(-1)</f>
        <v>0</v>
      </c>
      <c r="M21" s="49">
        <f t="shared" ref="M21:M31" si="4">(IF(G21=0,0,IF($AD$14=1,-(1-G21/$C21)*100,((G21-$C21)/100)*(($C87/$C21)*100))))*(-1)</f>
        <v>1.1102230246251565E-14</v>
      </c>
      <c r="N21" s="49">
        <f t="shared" ref="N21:N31" si="5">(IF(H21=0,0,IF($AD$14=1,-(1-H21/$C21)*100,((H21-$C21)/100)*(($C87/$C21)*100))))*(-1)</f>
        <v>-2.2204460492503131E-14</v>
      </c>
      <c r="O21" s="47"/>
      <c r="P21" s="47"/>
      <c r="Q21" s="47"/>
      <c r="R21" s="48"/>
      <c r="S21" s="51"/>
      <c r="T21" s="51"/>
      <c r="U21" s="51"/>
      <c r="V21" s="51"/>
      <c r="W21" s="51"/>
      <c r="X21" s="51"/>
      <c r="Y21" s="51"/>
      <c r="Z21" s="51"/>
      <c r="AA21" s="79"/>
      <c r="AB21" s="51"/>
      <c r="AC21" s="51"/>
      <c r="AD21" s="51"/>
      <c r="AE21" s="51"/>
      <c r="AF21" s="48"/>
      <c r="AG21" s="47"/>
      <c r="AH21" s="47"/>
      <c r="AI21" s="47"/>
    </row>
    <row r="22" spans="2:35" x14ac:dyDescent="0.2">
      <c r="B22" s="31" t="s">
        <v>114</v>
      </c>
      <c r="C22" s="33">
        <f t="shared" ref="C22:H31" si="6">IF($AD$9=1,C88/C$87,C88/C$110)*100</f>
        <v>12.215227421617776</v>
      </c>
      <c r="D22" s="33">
        <f t="shared" si="6"/>
        <v>8.9249525472785773</v>
      </c>
      <c r="E22" s="33">
        <f t="shared" si="6"/>
        <v>8.0753727486745639</v>
      </c>
      <c r="F22" s="33">
        <f t="shared" si="6"/>
        <v>7.840084389926222</v>
      </c>
      <c r="G22" s="33">
        <f t="shared" si="6"/>
        <v>7.7839336998012554</v>
      </c>
      <c r="H22" s="33">
        <f t="shared" si="6"/>
        <v>11.720761074068536</v>
      </c>
      <c r="I22" s="29"/>
      <c r="J22" s="49">
        <f t="shared" si="1"/>
        <v>26.935846225149007</v>
      </c>
      <c r="K22" s="49">
        <f t="shared" si="2"/>
        <v>33.890934078040544</v>
      </c>
      <c r="L22" s="49">
        <f t="shared" si="3"/>
        <v>35.817123011141717</v>
      </c>
      <c r="M22" s="49">
        <f t="shared" si="4"/>
        <v>36.276800822998048</v>
      </c>
      <c r="N22" s="49">
        <f t="shared" si="5"/>
        <v>4.0479504022509101</v>
      </c>
      <c r="P22" s="47"/>
      <c r="Q22" s="47"/>
      <c r="R22" s="48"/>
      <c r="S22" s="51"/>
      <c r="T22" s="51"/>
      <c r="U22" s="51"/>
      <c r="V22" s="51"/>
      <c r="W22" s="51"/>
      <c r="X22" s="51"/>
      <c r="Y22" s="51"/>
      <c r="Z22" s="51"/>
      <c r="AA22" s="51"/>
      <c r="AB22" s="51"/>
      <c r="AC22" s="51"/>
      <c r="AD22" s="51"/>
      <c r="AE22" s="51"/>
      <c r="AF22" s="48"/>
      <c r="AG22" s="47"/>
      <c r="AH22" s="47"/>
      <c r="AI22" s="47"/>
    </row>
    <row r="23" spans="2:35" x14ac:dyDescent="0.2">
      <c r="B23" s="31" t="s">
        <v>117</v>
      </c>
      <c r="C23" s="33">
        <f t="shared" si="6"/>
        <v>2.6306098597634642</v>
      </c>
      <c r="D23" s="33">
        <f t="shared" si="6"/>
        <v>2.9850349512865022</v>
      </c>
      <c r="E23" s="33">
        <f t="shared" si="6"/>
        <v>2.6509464658257893</v>
      </c>
      <c r="F23" s="33">
        <f t="shared" si="6"/>
        <v>3.2182063720741212</v>
      </c>
      <c r="G23" s="33">
        <f t="shared" si="6"/>
        <v>3.2567754324143596</v>
      </c>
      <c r="H23" s="33">
        <f t="shared" si="6"/>
        <v>2.8040399587502267</v>
      </c>
      <c r="I23" s="29"/>
      <c r="J23" s="49">
        <f t="shared" si="1"/>
        <v>-13.473114996797996</v>
      </c>
      <c r="K23" s="49">
        <f t="shared" si="2"/>
        <v>-0.77307571804485775</v>
      </c>
      <c r="L23" s="49">
        <f t="shared" si="3"/>
        <v>-22.336893102175615</v>
      </c>
      <c r="M23" s="49">
        <f t="shared" si="4"/>
        <v>-23.803057314899533</v>
      </c>
      <c r="N23" s="49">
        <f t="shared" si="5"/>
        <v>-6.5927715713175683</v>
      </c>
      <c r="P23" s="47"/>
      <c r="Q23" s="47"/>
      <c r="R23" s="48"/>
      <c r="S23" s="51"/>
      <c r="T23" s="51"/>
      <c r="U23" s="51"/>
      <c r="V23" s="51"/>
      <c r="W23" s="51"/>
      <c r="X23" s="51"/>
      <c r="Y23" s="51"/>
      <c r="Z23" s="51"/>
      <c r="AA23" s="51"/>
      <c r="AB23" s="51"/>
      <c r="AC23" s="51"/>
      <c r="AD23" s="51"/>
      <c r="AE23" s="51"/>
      <c r="AF23" s="48"/>
      <c r="AG23" s="47"/>
      <c r="AH23" s="47"/>
      <c r="AI23" s="47"/>
    </row>
    <row r="24" spans="2:35" x14ac:dyDescent="0.2">
      <c r="B24" s="31" t="s">
        <v>116</v>
      </c>
      <c r="C24" s="33">
        <f t="shared" si="6"/>
        <v>5.3793284429086503</v>
      </c>
      <c r="D24" s="33">
        <f t="shared" si="6"/>
        <v>3.4726473334576027</v>
      </c>
      <c r="E24" s="33">
        <f t="shared" si="6"/>
        <v>4.4169043198652549</v>
      </c>
      <c r="F24" s="33">
        <f t="shared" si="6"/>
        <v>4.1191062860604957</v>
      </c>
      <c r="G24" s="33">
        <f t="shared" si="6"/>
        <v>4.0643742944388253</v>
      </c>
      <c r="H24" s="33">
        <f t="shared" si="6"/>
        <v>6.6471963536459606</v>
      </c>
      <c r="I24" s="29"/>
      <c r="J24" s="49">
        <f t="shared" si="1"/>
        <v>35.444593682777402</v>
      </c>
      <c r="K24" s="49">
        <f t="shared" si="2"/>
        <v>17.891157479185338</v>
      </c>
      <c r="L24" s="49">
        <f t="shared" si="3"/>
        <v>23.427127943999292</v>
      </c>
      <c r="M24" s="49">
        <f t="shared" si="4"/>
        <v>24.444578211305835</v>
      </c>
      <c r="N24" s="49">
        <f t="shared" si="5"/>
        <v>-23.569260070161533</v>
      </c>
      <c r="P24" s="47"/>
      <c r="Q24" s="47"/>
      <c r="R24" s="47"/>
      <c r="S24" s="46"/>
      <c r="T24" s="46"/>
      <c r="U24" s="46"/>
      <c r="V24" s="46"/>
      <c r="W24" s="46"/>
      <c r="X24" s="46"/>
      <c r="Y24" s="46"/>
      <c r="Z24" s="46"/>
      <c r="AA24" s="46"/>
      <c r="AB24" s="46"/>
      <c r="AC24" s="46"/>
      <c r="AD24" s="46"/>
      <c r="AE24" s="46"/>
      <c r="AF24" s="47"/>
      <c r="AG24" s="47"/>
      <c r="AH24" s="47"/>
      <c r="AI24" s="47"/>
    </row>
    <row r="25" spans="2:35" x14ac:dyDescent="0.2">
      <c r="B25" s="31" t="s">
        <v>142</v>
      </c>
      <c r="C25" s="33">
        <f t="shared" si="6"/>
        <v>9.5138572966954484</v>
      </c>
      <c r="D25" s="33">
        <f t="shared" si="6"/>
        <v>10.135927335870656</v>
      </c>
      <c r="E25" s="33">
        <f t="shared" si="6"/>
        <v>14.226118246023695</v>
      </c>
      <c r="F25" s="33">
        <f t="shared" si="6"/>
        <v>8.7303410784052264</v>
      </c>
      <c r="G25" s="33">
        <f t="shared" si="6"/>
        <v>8.3439927159624041</v>
      </c>
      <c r="H25" s="33">
        <f t="shared" si="6"/>
        <v>10.243562594957139</v>
      </c>
      <c r="I25" s="29"/>
      <c r="J25" s="49">
        <f t="shared" si="1"/>
        <v>-6.5385681093963699</v>
      </c>
      <c r="K25" s="49">
        <f t="shared" si="2"/>
        <v>-49.530498538852456</v>
      </c>
      <c r="L25" s="49">
        <f t="shared" si="3"/>
        <v>8.235526283985461</v>
      </c>
      <c r="M25" s="49">
        <f t="shared" si="4"/>
        <v>12.296427665983456</v>
      </c>
      <c r="N25" s="49">
        <f t="shared" si="5"/>
        <v>-7.6699205748560706</v>
      </c>
      <c r="P25" s="47"/>
      <c r="Q25" s="47"/>
      <c r="R25" s="47"/>
      <c r="S25" s="46"/>
      <c r="T25" s="46"/>
      <c r="U25" s="46"/>
      <c r="V25" s="46"/>
      <c r="W25" s="46"/>
      <c r="X25" s="46"/>
      <c r="Y25" s="46"/>
      <c r="Z25" s="46"/>
      <c r="AA25" s="46"/>
      <c r="AB25" s="46"/>
      <c r="AC25" s="46"/>
      <c r="AD25" s="46"/>
      <c r="AE25" s="46"/>
      <c r="AF25" s="47"/>
      <c r="AG25" s="47"/>
      <c r="AH25" s="47"/>
      <c r="AI25" s="47"/>
    </row>
    <row r="26" spans="2:35" x14ac:dyDescent="0.2">
      <c r="B26" s="31" t="s">
        <v>118</v>
      </c>
      <c r="C26" s="33">
        <f t="shared" si="6"/>
        <v>1.1150130789337789</v>
      </c>
      <c r="D26" s="33">
        <f t="shared" si="6"/>
        <v>1.9849744079721006</v>
      </c>
      <c r="E26" s="33">
        <f t="shared" si="6"/>
        <v>2.0449786590617647</v>
      </c>
      <c r="F26" s="33">
        <f t="shared" si="6"/>
        <v>1.8604727909739833</v>
      </c>
      <c r="G26" s="33">
        <f t="shared" si="6"/>
        <v>1.8438561191167873</v>
      </c>
      <c r="H26" s="33">
        <f t="shared" si="6"/>
        <v>2.844974848658989</v>
      </c>
      <c r="I26" s="29"/>
      <c r="J26" s="49">
        <f t="shared" si="1"/>
        <v>-78.022522378859833</v>
      </c>
      <c r="K26" s="49">
        <f t="shared" si="2"/>
        <v>-83.404006437059635</v>
      </c>
      <c r="L26" s="49">
        <f t="shared" si="3"/>
        <v>-66.856589050331451</v>
      </c>
      <c r="M26" s="49">
        <f t="shared" si="4"/>
        <v>-65.366322059644162</v>
      </c>
      <c r="N26" s="49">
        <f t="shared" si="5"/>
        <v>-155.15170202124179</v>
      </c>
      <c r="O26" s="18"/>
      <c r="P26" s="47"/>
      <c r="Q26" s="47"/>
      <c r="R26" s="47"/>
      <c r="S26" s="46"/>
      <c r="T26" s="46"/>
      <c r="U26" s="46"/>
      <c r="V26" s="46"/>
      <c r="W26" s="46"/>
      <c r="X26" s="46"/>
      <c r="Y26" s="46"/>
      <c r="Z26" s="46"/>
      <c r="AA26" s="46"/>
      <c r="AB26" s="46"/>
      <c r="AC26" s="46"/>
      <c r="AD26" s="46"/>
      <c r="AE26" s="46"/>
      <c r="AF26" s="47"/>
      <c r="AG26" s="47"/>
      <c r="AH26" s="47"/>
      <c r="AI26" s="47"/>
    </row>
    <row r="27" spans="2:35" x14ac:dyDescent="0.2">
      <c r="B27" s="31" t="s">
        <v>119</v>
      </c>
      <c r="C27" s="33">
        <f t="shared" si="6"/>
        <v>1.5559948002920387</v>
      </c>
      <c r="D27" s="33">
        <f t="shared" si="6"/>
        <v>1.16026162523862</v>
      </c>
      <c r="E27" s="33">
        <f t="shared" si="6"/>
        <v>2.0486152314965458</v>
      </c>
      <c r="F27" s="33">
        <f t="shared" si="6"/>
        <v>1.8518476360476981</v>
      </c>
      <c r="G27" s="33">
        <f t="shared" si="6"/>
        <v>1.817494518064618</v>
      </c>
      <c r="H27" s="33">
        <f t="shared" si="6"/>
        <v>2.7418504144657607</v>
      </c>
      <c r="I27" s="29"/>
      <c r="J27" s="49">
        <f t="shared" si="1"/>
        <v>25.43280832166953</v>
      </c>
      <c r="K27" s="49">
        <f t="shared" si="2"/>
        <v>-31.659516542860501</v>
      </c>
      <c r="L27" s="49">
        <f t="shared" si="3"/>
        <v>-19.013741928966077</v>
      </c>
      <c r="M27" s="49">
        <f t="shared" si="4"/>
        <v>-16.80595061908301</v>
      </c>
      <c r="N27" s="49">
        <f t="shared" si="5"/>
        <v>-76.212055075708051</v>
      </c>
      <c r="O27" s="18"/>
      <c r="R27" s="47"/>
      <c r="S27" s="46"/>
      <c r="T27" s="46"/>
      <c r="U27" s="46"/>
      <c r="V27" s="46"/>
      <c r="W27" s="46"/>
      <c r="X27" s="46"/>
      <c r="Y27" s="46"/>
      <c r="Z27" s="46"/>
      <c r="AA27" s="46"/>
      <c r="AB27" s="46"/>
      <c r="AC27" s="46"/>
      <c r="AD27" s="46"/>
      <c r="AE27" s="46"/>
      <c r="AF27" s="47"/>
      <c r="AG27" s="47"/>
      <c r="AH27" s="47"/>
      <c r="AI27" s="47"/>
    </row>
    <row r="28" spans="2:35" x14ac:dyDescent="0.2">
      <c r="B28" s="31" t="s">
        <v>120</v>
      </c>
      <c r="C28" s="33">
        <f t="shared" si="6"/>
        <v>15.176436737979895</v>
      </c>
      <c r="D28" s="33">
        <f t="shared" si="6"/>
        <v>14.441902396799147</v>
      </c>
      <c r="E28" s="33">
        <f t="shared" si="6"/>
        <v>13.323482688001222</v>
      </c>
      <c r="F28" s="33">
        <f t="shared" si="6"/>
        <v>15.859951652917056</v>
      </c>
      <c r="G28" s="33">
        <f t="shared" si="6"/>
        <v>16.071487955937812</v>
      </c>
      <c r="H28" s="33">
        <f t="shared" si="6"/>
        <v>16.214152450976535</v>
      </c>
      <c r="I28" s="29"/>
      <c r="J28" s="49">
        <f t="shared" si="1"/>
        <v>4.8399657565371346</v>
      </c>
      <c r="K28" s="49">
        <f t="shared" si="2"/>
        <v>12.209414383427363</v>
      </c>
      <c r="L28" s="49">
        <f t="shared" si="3"/>
        <v>-4.5037904927091699</v>
      </c>
      <c r="M28" s="49">
        <f t="shared" si="4"/>
        <v>-5.8976374587191405</v>
      </c>
      <c r="N28" s="49">
        <f t="shared" si="5"/>
        <v>-6.8376769258339687</v>
      </c>
      <c r="O28" s="18"/>
      <c r="R28" s="47"/>
      <c r="S28" s="46"/>
      <c r="T28" s="46"/>
      <c r="U28" s="46"/>
      <c r="V28" s="46"/>
      <c r="W28" s="46"/>
      <c r="X28" s="46"/>
      <c r="Y28" s="46"/>
      <c r="Z28" s="46"/>
      <c r="AA28" s="46"/>
      <c r="AB28" s="46"/>
      <c r="AC28" s="46"/>
      <c r="AD28" s="46"/>
      <c r="AE28" s="46"/>
      <c r="AF28" s="47"/>
      <c r="AG28" s="47"/>
      <c r="AH28" s="47"/>
      <c r="AI28" s="47"/>
    </row>
    <row r="29" spans="2:35" x14ac:dyDescent="0.2">
      <c r="B29" s="31" t="s">
        <v>121</v>
      </c>
      <c r="C29" s="33">
        <f t="shared" si="6"/>
        <v>2.6591951324435348</v>
      </c>
      <c r="D29" s="33">
        <f t="shared" si="6"/>
        <v>2.9620653820055285</v>
      </c>
      <c r="E29" s="33">
        <f t="shared" si="6"/>
        <v>3.2334105307481762</v>
      </c>
      <c r="F29" s="33">
        <f t="shared" si="6"/>
        <v>2.3874750631776771</v>
      </c>
      <c r="G29" s="33">
        <f t="shared" si="6"/>
        <v>2.3284003620547145</v>
      </c>
      <c r="H29" s="33">
        <f t="shared" si="6"/>
        <v>3.1145940754618953</v>
      </c>
      <c r="I29" s="29"/>
      <c r="J29" s="49">
        <f t="shared" si="1"/>
        <v>-11.389545876751296</v>
      </c>
      <c r="K29" s="49">
        <f t="shared" si="2"/>
        <v>-21.593578872754438</v>
      </c>
      <c r="L29" s="49">
        <f t="shared" si="3"/>
        <v>10.218132018622272</v>
      </c>
      <c r="M29" s="49">
        <f t="shared" si="4"/>
        <v>12.439657637491718</v>
      </c>
      <c r="N29" s="49">
        <f t="shared" si="5"/>
        <v>-17.125442862852047</v>
      </c>
      <c r="R29" s="47"/>
      <c r="S29" s="46"/>
      <c r="T29" s="46"/>
      <c r="U29" s="46"/>
      <c r="V29" s="46"/>
      <c r="W29" s="46"/>
      <c r="X29" s="46"/>
      <c r="Y29" s="46"/>
      <c r="Z29" s="46"/>
      <c r="AA29" s="46"/>
      <c r="AB29" s="46"/>
      <c r="AC29" s="46"/>
      <c r="AD29" s="46"/>
      <c r="AE29" s="46"/>
      <c r="AF29" s="47"/>
      <c r="AG29" s="47"/>
      <c r="AH29" s="47"/>
      <c r="AI29" s="47"/>
    </row>
    <row r="30" spans="2:35" x14ac:dyDescent="0.2">
      <c r="B30" s="31" t="s">
        <v>122</v>
      </c>
      <c r="C30" s="33">
        <f t="shared" si="6"/>
        <v>10.578788977893746</v>
      </c>
      <c r="D30" s="33">
        <f t="shared" si="6"/>
        <v>13.900538835498171</v>
      </c>
      <c r="E30" s="33">
        <f t="shared" si="6"/>
        <v>12.770187761976764</v>
      </c>
      <c r="F30" s="33">
        <f t="shared" si="6"/>
        <v>11.606815697042522</v>
      </c>
      <c r="G30" s="33">
        <f t="shared" si="6"/>
        <v>11.527327007370198</v>
      </c>
      <c r="H30" s="33">
        <f t="shared" si="6"/>
        <v>11.089812722878669</v>
      </c>
      <c r="I30" s="29"/>
      <c r="J30" s="49">
        <f t="shared" si="1"/>
        <v>-31.400095649377356</v>
      </c>
      <c r="K30" s="49">
        <f t="shared" si="2"/>
        <v>-20.71502502472007</v>
      </c>
      <c r="L30" s="49">
        <f t="shared" si="3"/>
        <v>-9.7178110017793315</v>
      </c>
      <c r="M30" s="49">
        <f t="shared" si="4"/>
        <v>-8.966414127917588</v>
      </c>
      <c r="N30" s="49">
        <f t="shared" si="5"/>
        <v>-4.8306450393593936</v>
      </c>
      <c r="R30" s="47"/>
      <c r="S30" s="46"/>
      <c r="T30" s="46"/>
      <c r="U30" s="46"/>
      <c r="V30" s="46"/>
      <c r="W30" s="46"/>
      <c r="X30" s="46"/>
      <c r="Y30" s="46"/>
      <c r="Z30" s="46"/>
      <c r="AA30" s="46"/>
      <c r="AB30" s="46"/>
      <c r="AC30" s="46"/>
      <c r="AD30" s="46"/>
      <c r="AE30" s="46"/>
      <c r="AF30" s="47"/>
      <c r="AG30" s="47"/>
      <c r="AH30" s="47"/>
      <c r="AI30" s="47"/>
    </row>
    <row r="31" spans="2:35" x14ac:dyDescent="0.2">
      <c r="B31" s="31" t="s">
        <v>123</v>
      </c>
      <c r="C31" s="33">
        <f t="shared" si="6"/>
        <v>39.175548251471675</v>
      </c>
      <c r="D31" s="33">
        <f t="shared" si="6"/>
        <v>40.031695184593097</v>
      </c>
      <c r="E31" s="33">
        <f t="shared" si="6"/>
        <v>37.209983348326226</v>
      </c>
      <c r="F31" s="33">
        <f t="shared" si="6"/>
        <v>42.525699033375005</v>
      </c>
      <c r="G31" s="33">
        <f t="shared" si="6"/>
        <v>42.962357894839016</v>
      </c>
      <c r="H31" s="33">
        <f t="shared" si="6"/>
        <v>32.579055506136299</v>
      </c>
      <c r="I31" s="29"/>
      <c r="J31" s="49">
        <f t="shared" si="1"/>
        <v>-2.1854114909272804</v>
      </c>
      <c r="K31" s="49">
        <f t="shared" si="2"/>
        <v>5.0173258342890215</v>
      </c>
      <c r="L31" s="49">
        <f t="shared" si="3"/>
        <v>-8.5516372620962002</v>
      </c>
      <c r="M31" s="49">
        <f t="shared" si="4"/>
        <v>-9.6662581951870497</v>
      </c>
      <c r="N31" s="49">
        <f t="shared" si="5"/>
        <v>16.838290821080136</v>
      </c>
      <c r="R31" s="47"/>
      <c r="S31" s="46"/>
      <c r="T31" s="46"/>
      <c r="U31" s="46"/>
      <c r="V31" s="46"/>
      <c r="W31" s="46"/>
      <c r="X31" s="46"/>
      <c r="Y31" s="46"/>
      <c r="Z31" s="46"/>
      <c r="AA31" s="46"/>
      <c r="AB31" s="46"/>
      <c r="AC31" s="46"/>
      <c r="AD31" s="46"/>
      <c r="AE31" s="46"/>
      <c r="AF31" s="47"/>
      <c r="AG31" s="47"/>
      <c r="AH31" s="47"/>
      <c r="AI31" s="47"/>
    </row>
    <row r="32" spans="2:35" x14ac:dyDescent="0.2">
      <c r="S32" s="18"/>
      <c r="T32" s="18"/>
      <c r="U32" s="18"/>
      <c r="V32" s="18"/>
      <c r="W32" s="18"/>
      <c r="X32" s="18"/>
      <c r="Y32" s="18"/>
      <c r="Z32" s="18"/>
      <c r="AA32" s="18"/>
      <c r="AB32" s="18"/>
      <c r="AC32" s="18"/>
      <c r="AD32" s="18"/>
      <c r="AE32" s="18"/>
    </row>
    <row r="33" spans="2:31" ht="11.25" customHeight="1" x14ac:dyDescent="0.2">
      <c r="B33" s="64"/>
      <c r="C33" s="64"/>
      <c r="D33" s="64"/>
      <c r="E33" s="64"/>
      <c r="F33" s="64"/>
      <c r="G33" s="64"/>
      <c r="H33" s="64"/>
      <c r="I33" s="64"/>
      <c r="J33" s="64"/>
      <c r="K33" s="64"/>
      <c r="L33" s="64"/>
      <c r="M33" s="64"/>
      <c r="N33" s="64"/>
      <c r="O33" s="64"/>
      <c r="P33" s="64"/>
      <c r="S33" s="18"/>
      <c r="T33" s="18"/>
      <c r="U33" s="18"/>
      <c r="V33" s="18"/>
      <c r="W33" s="18"/>
      <c r="X33" s="18"/>
      <c r="Y33" s="18"/>
      <c r="Z33" s="18"/>
      <c r="AA33" s="18"/>
      <c r="AB33" s="18"/>
      <c r="AC33" s="18"/>
      <c r="AD33" s="18"/>
      <c r="AE33" s="18"/>
    </row>
    <row r="34" spans="2:31" x14ac:dyDescent="0.2">
      <c r="B34" s="4"/>
      <c r="F34" s="5"/>
      <c r="S34" s="18"/>
      <c r="T34" s="18"/>
      <c r="U34" s="18"/>
      <c r="V34" s="18"/>
      <c r="W34" s="18"/>
      <c r="X34" s="18"/>
      <c r="Y34" s="18"/>
      <c r="Z34" s="18"/>
      <c r="AA34" s="18"/>
      <c r="AB34" s="18"/>
      <c r="AC34" s="18"/>
      <c r="AD34" s="18"/>
      <c r="AE34" s="18"/>
    </row>
    <row r="35" spans="2:31" x14ac:dyDescent="0.2">
      <c r="B35" s="4" t="s">
        <v>147</v>
      </c>
      <c r="D35" s="5" t="str">
        <f>VLOOKUP($AD$14,$AC$15:$AD$16,2,FALSE)</f>
        <v>%</v>
      </c>
      <c r="S35" s="18"/>
      <c r="T35" s="18"/>
      <c r="U35" s="18"/>
      <c r="V35" s="18"/>
      <c r="W35" s="18"/>
      <c r="X35" s="18"/>
      <c r="Y35" s="18"/>
      <c r="Z35" s="18"/>
      <c r="AA35" s="18"/>
      <c r="AB35" s="18"/>
      <c r="AC35" s="18"/>
      <c r="AD35" s="18"/>
      <c r="AE35" s="18"/>
    </row>
    <row r="36" spans="2:31" x14ac:dyDescent="0.2">
      <c r="B36" s="5"/>
      <c r="S36" s="18"/>
      <c r="T36" s="18"/>
      <c r="U36" s="18"/>
      <c r="V36" s="18"/>
      <c r="W36" s="18"/>
      <c r="X36" s="18"/>
      <c r="Y36" s="18"/>
      <c r="Z36" s="18"/>
      <c r="AA36" s="18"/>
      <c r="AB36" s="18"/>
      <c r="AC36" s="18"/>
      <c r="AD36" s="18"/>
      <c r="AE36" s="18"/>
    </row>
    <row r="37" spans="2:31" x14ac:dyDescent="0.2">
      <c r="X37" s="18"/>
      <c r="Y37" s="18"/>
    </row>
    <row r="38" spans="2:31" x14ac:dyDescent="0.2">
      <c r="X38" s="18"/>
      <c r="Y38" s="18"/>
    </row>
    <row r="39" spans="2:31" x14ac:dyDescent="0.2">
      <c r="X39" s="18"/>
      <c r="Y39" s="18"/>
    </row>
    <row r="40" spans="2:31" x14ac:dyDescent="0.2">
      <c r="X40" s="18"/>
      <c r="Y40" s="18"/>
    </row>
    <row r="41" spans="2:31" x14ac:dyDescent="0.2">
      <c r="X41" s="18"/>
      <c r="Y41" s="18"/>
    </row>
    <row r="47" spans="2:31" x14ac:dyDescent="0.2">
      <c r="J47" s="3"/>
    </row>
    <row r="48" spans="2:31" x14ac:dyDescent="0.2">
      <c r="J48" s="3"/>
    </row>
    <row r="49" spans="2:16" x14ac:dyDescent="0.2">
      <c r="J49" s="3"/>
    </row>
    <row r="54" spans="2:16" x14ac:dyDescent="0.2">
      <c r="J54" s="2"/>
    </row>
    <row r="55" spans="2:16" x14ac:dyDescent="0.2">
      <c r="J55" s="3"/>
    </row>
    <row r="56" spans="2:16" x14ac:dyDescent="0.2">
      <c r="J56" s="3"/>
    </row>
    <row r="57" spans="2:16" x14ac:dyDescent="0.2">
      <c r="J57" s="3"/>
    </row>
    <row r="58" spans="2:16" ht="43.5" customHeight="1" x14ac:dyDescent="0.2">
      <c r="B58" s="64" t="s">
        <v>143</v>
      </c>
      <c r="C58" s="64"/>
      <c r="D58" s="64"/>
      <c r="E58" s="64"/>
      <c r="F58" s="64"/>
      <c r="G58" s="64"/>
      <c r="H58" s="64"/>
      <c r="I58" s="64"/>
      <c r="J58" s="64"/>
      <c r="K58" s="64"/>
      <c r="L58" s="64"/>
      <c r="M58" s="64"/>
      <c r="N58" s="64"/>
      <c r="O58" s="64"/>
      <c r="P58" s="64"/>
    </row>
    <row r="59" spans="2:16" x14ac:dyDescent="0.2">
      <c r="B59" s="47"/>
      <c r="C59" s="47"/>
      <c r="D59" s="47"/>
      <c r="E59" s="47"/>
      <c r="F59" s="47"/>
      <c r="G59" s="47"/>
      <c r="H59" s="47"/>
      <c r="I59" s="47"/>
      <c r="J59" s="50"/>
      <c r="K59" s="47"/>
      <c r="L59" s="47"/>
      <c r="M59" s="47"/>
      <c r="N59" s="47"/>
    </row>
    <row r="60" spans="2:16" x14ac:dyDescent="0.2">
      <c r="B60" s="47"/>
      <c r="C60" s="47"/>
      <c r="D60" s="47"/>
      <c r="E60" s="47"/>
      <c r="F60" s="47"/>
      <c r="G60" s="47"/>
      <c r="H60" s="47"/>
      <c r="I60" s="47"/>
      <c r="J60" s="50"/>
      <c r="K60" s="47"/>
      <c r="L60" s="47"/>
      <c r="M60" s="47"/>
      <c r="N60" s="47"/>
    </row>
    <row r="61" spans="2:16" x14ac:dyDescent="0.2">
      <c r="B61" s="47"/>
      <c r="C61" s="47"/>
      <c r="D61" s="47"/>
      <c r="E61" s="47"/>
      <c r="F61" s="47"/>
      <c r="G61" s="47"/>
      <c r="H61" s="47"/>
      <c r="I61" s="47"/>
      <c r="J61" s="50"/>
      <c r="K61" s="47"/>
      <c r="L61" s="47"/>
      <c r="M61" s="47"/>
      <c r="N61" s="47"/>
    </row>
    <row r="62" spans="2:16" x14ac:dyDescent="0.2">
      <c r="B62" s="47"/>
      <c r="C62" s="47"/>
      <c r="D62" s="47"/>
      <c r="E62" s="47"/>
      <c r="F62" s="47"/>
      <c r="G62" s="47"/>
      <c r="H62" s="47"/>
      <c r="I62" s="47"/>
      <c r="J62" s="50"/>
      <c r="K62" s="47"/>
      <c r="L62" s="47"/>
      <c r="M62" s="47"/>
      <c r="N62" s="47"/>
    </row>
    <row r="63" spans="2:16" x14ac:dyDescent="0.2">
      <c r="B63" s="47"/>
      <c r="C63" s="47"/>
      <c r="D63" s="47"/>
      <c r="E63" s="47"/>
      <c r="F63" s="47"/>
      <c r="G63" s="47"/>
      <c r="H63" s="47"/>
      <c r="I63" s="47"/>
      <c r="J63" s="50"/>
      <c r="K63" s="47"/>
      <c r="L63" s="47"/>
      <c r="M63" s="47"/>
      <c r="N63" s="47"/>
    </row>
    <row r="64" spans="2:16" x14ac:dyDescent="0.2">
      <c r="B64" s="47"/>
      <c r="C64" s="47"/>
      <c r="D64" s="47"/>
      <c r="E64" s="47"/>
      <c r="F64" s="47"/>
      <c r="G64" s="47"/>
      <c r="H64" s="47"/>
      <c r="I64" s="47"/>
      <c r="J64" s="50"/>
      <c r="K64" s="47"/>
      <c r="L64" s="47"/>
      <c r="M64" s="47"/>
      <c r="N64" s="47"/>
    </row>
    <row r="65" spans="2:17" x14ac:dyDescent="0.2">
      <c r="B65" s="47"/>
      <c r="C65" s="47"/>
      <c r="D65" s="47"/>
      <c r="E65" s="47"/>
      <c r="F65" s="47"/>
      <c r="G65" s="47"/>
      <c r="H65" s="47"/>
      <c r="I65" s="47"/>
      <c r="J65" s="50"/>
      <c r="K65" s="47"/>
      <c r="L65" s="47"/>
      <c r="M65" s="47"/>
      <c r="N65" s="47"/>
    </row>
    <row r="66" spans="2:17" x14ac:dyDescent="0.2">
      <c r="B66" s="47"/>
      <c r="C66" s="47"/>
      <c r="D66" s="47"/>
      <c r="E66" s="47"/>
      <c r="F66" s="47"/>
      <c r="G66" s="47"/>
      <c r="H66" s="47"/>
      <c r="I66" s="47"/>
      <c r="J66" s="47"/>
      <c r="K66" s="47"/>
      <c r="L66" s="47"/>
      <c r="M66" s="47"/>
      <c r="N66" s="47"/>
    </row>
    <row r="67" spans="2:17" x14ac:dyDescent="0.2">
      <c r="B67" s="47"/>
      <c r="C67" s="47"/>
      <c r="D67" s="47"/>
      <c r="E67" s="47"/>
      <c r="F67" s="47"/>
      <c r="G67" s="47"/>
      <c r="H67" s="47"/>
      <c r="I67" s="47"/>
      <c r="J67" s="47"/>
      <c r="K67" s="47"/>
      <c r="L67" s="47"/>
      <c r="M67" s="47"/>
      <c r="N67" s="47"/>
    </row>
    <row r="68" spans="2:17" x14ac:dyDescent="0.2">
      <c r="B68" s="47"/>
      <c r="C68" s="47"/>
      <c r="D68" s="47"/>
      <c r="E68" s="47"/>
      <c r="F68" s="47"/>
      <c r="G68" s="47"/>
      <c r="H68" s="47"/>
      <c r="I68" s="47"/>
      <c r="J68" s="47"/>
      <c r="K68" s="47"/>
      <c r="L68" s="47"/>
      <c r="M68" s="47"/>
      <c r="N68" s="47"/>
    </row>
    <row r="69" spans="2:17" x14ac:dyDescent="0.2">
      <c r="B69" s="47"/>
      <c r="C69" s="47"/>
      <c r="D69" s="47"/>
      <c r="E69" s="47"/>
      <c r="F69" s="47"/>
      <c r="G69" s="47"/>
      <c r="H69" s="47"/>
      <c r="I69" s="47"/>
      <c r="J69" s="47"/>
      <c r="K69" s="47"/>
      <c r="L69" s="47"/>
      <c r="M69" s="47"/>
      <c r="N69" s="47"/>
    </row>
    <row r="70" spans="2:17" x14ac:dyDescent="0.2">
      <c r="B70" s="47"/>
      <c r="C70" s="47"/>
      <c r="D70" s="47"/>
      <c r="E70" s="47"/>
      <c r="F70" s="47"/>
      <c r="G70" s="47"/>
      <c r="H70" s="47"/>
      <c r="I70" s="47"/>
      <c r="J70" s="47"/>
      <c r="K70" s="47"/>
      <c r="L70" s="47"/>
      <c r="M70" s="47"/>
      <c r="N70" s="47"/>
    </row>
    <row r="71" spans="2:17" x14ac:dyDescent="0.2">
      <c r="B71" s="47"/>
      <c r="C71" s="47"/>
      <c r="D71" s="47"/>
      <c r="E71" s="47"/>
      <c r="F71" s="47"/>
      <c r="G71" s="47"/>
      <c r="H71" s="47"/>
      <c r="I71" s="47"/>
      <c r="J71" s="47"/>
      <c r="K71" s="47"/>
      <c r="L71" s="47"/>
      <c r="M71" s="47"/>
      <c r="N71" s="47"/>
    </row>
    <row r="72" spans="2:17" x14ac:dyDescent="0.2">
      <c r="B72" s="47"/>
      <c r="C72" s="47"/>
      <c r="D72" s="47"/>
      <c r="E72" s="47"/>
      <c r="F72" s="47"/>
      <c r="G72" s="47"/>
      <c r="H72" s="47"/>
      <c r="I72" s="47"/>
      <c r="J72" s="47"/>
      <c r="K72" s="47"/>
      <c r="L72" s="47"/>
      <c r="M72" s="47"/>
      <c r="N72" s="47"/>
    </row>
    <row r="73" spans="2:17" x14ac:dyDescent="0.2">
      <c r="B73" s="47"/>
      <c r="C73" s="47"/>
      <c r="D73" s="47"/>
      <c r="E73" s="47"/>
      <c r="F73" s="47"/>
      <c r="G73" s="47"/>
      <c r="H73" s="47"/>
      <c r="I73" s="47"/>
      <c r="J73" s="47"/>
      <c r="K73" s="47"/>
      <c r="L73" s="47"/>
      <c r="M73" s="47"/>
      <c r="N73" s="47"/>
    </row>
    <row r="74" spans="2:17" x14ac:dyDescent="0.2">
      <c r="B74" s="47"/>
      <c r="C74" s="47"/>
      <c r="D74" s="47"/>
      <c r="E74" s="47"/>
      <c r="F74" s="47"/>
      <c r="G74" s="47"/>
      <c r="H74" s="47"/>
      <c r="I74" s="47"/>
      <c r="J74" s="47"/>
      <c r="K74" s="47"/>
      <c r="L74" s="47"/>
      <c r="M74" s="47"/>
      <c r="N74" s="47"/>
    </row>
    <row r="75" spans="2:17" x14ac:dyDescent="0.2">
      <c r="B75" s="47"/>
      <c r="C75" s="47"/>
      <c r="D75" s="47"/>
      <c r="E75" s="47"/>
      <c r="F75" s="47"/>
      <c r="G75" s="47"/>
      <c r="H75" s="47"/>
      <c r="I75" s="47"/>
      <c r="J75" s="47"/>
      <c r="K75" s="47"/>
      <c r="L75" s="47"/>
      <c r="M75" s="47"/>
      <c r="N75" s="47"/>
    </row>
    <row r="76" spans="2:17" x14ac:dyDescent="0.2">
      <c r="B76" s="47"/>
      <c r="C76" s="47"/>
      <c r="D76" s="47"/>
      <c r="E76" s="47"/>
      <c r="F76" s="47"/>
      <c r="G76" s="47"/>
      <c r="H76" s="47"/>
      <c r="I76" s="47"/>
      <c r="J76" s="47"/>
      <c r="K76" s="47"/>
      <c r="L76" s="47"/>
      <c r="M76" s="47"/>
      <c r="N76" s="47"/>
    </row>
    <row r="77" spans="2:17" x14ac:dyDescent="0.2">
      <c r="B77" s="47"/>
      <c r="C77" s="47"/>
      <c r="D77" s="47"/>
      <c r="E77" s="47"/>
      <c r="F77" s="47"/>
      <c r="G77" s="47"/>
      <c r="H77" s="47"/>
      <c r="I77" s="47"/>
      <c r="J77" s="47"/>
      <c r="K77" s="47"/>
      <c r="L77" s="47"/>
      <c r="M77" s="47"/>
      <c r="N77" s="47"/>
      <c r="O77" s="47"/>
      <c r="P77" s="47"/>
      <c r="Q77" s="47"/>
    </row>
    <row r="78" spans="2:17" x14ac:dyDescent="0.2">
      <c r="B78" s="47"/>
      <c r="C78" s="47"/>
      <c r="D78" s="47"/>
      <c r="E78" s="47"/>
      <c r="F78" s="47"/>
      <c r="G78" s="47"/>
      <c r="H78" s="47"/>
      <c r="I78" s="47"/>
      <c r="J78" s="47"/>
      <c r="K78" s="47"/>
      <c r="L78" s="47"/>
      <c r="M78" s="47"/>
      <c r="N78" s="47"/>
      <c r="O78" s="47"/>
      <c r="P78" s="47"/>
      <c r="Q78" s="47"/>
    </row>
    <row r="79" spans="2:17" x14ac:dyDescent="0.2">
      <c r="B79" s="47"/>
      <c r="C79" s="47"/>
      <c r="D79" s="47"/>
      <c r="E79" s="47"/>
      <c r="F79" s="47"/>
      <c r="G79" s="47"/>
      <c r="H79" s="47"/>
      <c r="I79" s="47"/>
      <c r="J79" s="47"/>
      <c r="K79" s="47"/>
      <c r="L79" s="47"/>
      <c r="M79" s="47"/>
      <c r="N79" s="47"/>
      <c r="O79" s="47"/>
      <c r="P79" s="47"/>
      <c r="Q79" s="47"/>
    </row>
    <row r="80" spans="2:17" x14ac:dyDescent="0.2">
      <c r="B80" s="47"/>
      <c r="C80" s="47"/>
      <c r="D80" s="47"/>
      <c r="E80" s="47"/>
      <c r="F80" s="47"/>
      <c r="G80" s="47"/>
      <c r="H80" s="47"/>
      <c r="I80" s="47"/>
      <c r="J80" s="47"/>
      <c r="K80" s="47"/>
      <c r="L80" s="47"/>
      <c r="M80" s="47"/>
      <c r="N80" s="47"/>
      <c r="O80" s="47"/>
      <c r="P80" s="47"/>
      <c r="Q80" s="47"/>
    </row>
    <row r="81" spans="2:17" x14ac:dyDescent="0.2">
      <c r="B81" s="46"/>
      <c r="C81" s="46"/>
      <c r="D81" s="46"/>
      <c r="E81" s="46"/>
      <c r="F81" s="46"/>
      <c r="G81" s="46"/>
      <c r="H81" s="46"/>
      <c r="I81" s="46"/>
      <c r="J81" s="46"/>
      <c r="K81" s="47"/>
      <c r="L81" s="47"/>
      <c r="M81" s="47"/>
      <c r="N81" s="47"/>
      <c r="O81" s="47"/>
      <c r="P81" s="47"/>
      <c r="Q81" s="47"/>
    </row>
    <row r="82" spans="2:17" x14ac:dyDescent="0.2">
      <c r="B82" s="46"/>
      <c r="C82" s="46"/>
      <c r="D82" s="46"/>
      <c r="E82" s="46"/>
      <c r="F82" s="46"/>
      <c r="G82" s="46"/>
      <c r="H82" s="46"/>
      <c r="I82" s="46"/>
      <c r="J82" s="46"/>
      <c r="K82" s="47"/>
      <c r="L82" s="47"/>
      <c r="M82" s="47"/>
      <c r="N82" s="47"/>
      <c r="O82" s="47"/>
      <c r="P82" s="47"/>
      <c r="Q82" s="47"/>
    </row>
    <row r="83" spans="2:17" x14ac:dyDescent="0.2">
      <c r="B83" s="46"/>
      <c r="C83" s="46"/>
      <c r="D83" s="46"/>
      <c r="E83" s="46"/>
      <c r="F83" s="46"/>
      <c r="G83" s="46"/>
      <c r="H83" s="46"/>
      <c r="I83" s="46"/>
      <c r="J83" s="46"/>
      <c r="K83" s="47"/>
      <c r="L83" s="47"/>
      <c r="M83" s="47"/>
      <c r="N83" s="47"/>
      <c r="O83" s="47"/>
      <c r="P83" s="47"/>
      <c r="Q83" s="47"/>
    </row>
    <row r="84" spans="2:17" x14ac:dyDescent="0.2">
      <c r="B84" s="52"/>
      <c r="C84" s="52"/>
      <c r="D84" s="52"/>
      <c r="E84" s="52"/>
      <c r="F84" s="52"/>
      <c r="G84" s="52"/>
      <c r="H84" s="52"/>
      <c r="I84" s="53"/>
      <c r="J84" s="46"/>
      <c r="K84" s="47"/>
      <c r="L84" s="47"/>
      <c r="M84" s="47"/>
      <c r="N84" s="47"/>
      <c r="O84" s="47"/>
      <c r="P84" s="47"/>
      <c r="Q84" s="47"/>
    </row>
    <row r="85" spans="2:17" x14ac:dyDescent="0.2">
      <c r="B85" s="52"/>
      <c r="C85" s="54" t="s">
        <v>27</v>
      </c>
      <c r="D85" s="54"/>
      <c r="E85" s="54"/>
      <c r="F85" s="54"/>
      <c r="G85" s="54"/>
      <c r="H85" s="54"/>
      <c r="I85" s="53"/>
      <c r="J85" s="46"/>
      <c r="K85" s="47"/>
      <c r="L85" s="47"/>
      <c r="M85" s="47"/>
      <c r="N85" s="47"/>
      <c r="O85" s="47"/>
      <c r="P85" s="47"/>
      <c r="Q85" s="47"/>
    </row>
    <row r="86" spans="2:17" x14ac:dyDescent="0.2">
      <c r="B86" s="55"/>
      <c r="C86" s="54" t="s">
        <v>27</v>
      </c>
      <c r="D86" s="54" t="s">
        <v>93</v>
      </c>
      <c r="E86" s="54" t="s">
        <v>107</v>
      </c>
      <c r="F86" s="54" t="s">
        <v>1</v>
      </c>
      <c r="G86" s="54" t="s">
        <v>46</v>
      </c>
      <c r="H86" s="54" t="s">
        <v>27</v>
      </c>
      <c r="I86" s="53"/>
      <c r="J86" s="46"/>
      <c r="K86" s="47"/>
      <c r="L86" s="47"/>
      <c r="M86" s="47"/>
      <c r="N86" s="47"/>
      <c r="O86" s="47"/>
      <c r="P86" s="47"/>
      <c r="Q86" s="47"/>
    </row>
    <row r="87" spans="2:17" x14ac:dyDescent="0.2">
      <c r="B87" s="55" t="s">
        <v>47</v>
      </c>
      <c r="C87" s="56">
        <f>SUM(C88:C97)</f>
        <v>26674.574999999997</v>
      </c>
      <c r="D87" s="56">
        <f>SUM(D88:D97)</f>
        <v>921654.2</v>
      </c>
      <c r="E87" s="56">
        <f>SUM(E88:E97)</f>
        <v>261235</v>
      </c>
      <c r="F87" s="56">
        <f>SUM(F88:F97)</f>
        <v>5842213.8999999994</v>
      </c>
      <c r="G87" s="56">
        <f t="shared" ref="G87:H87" si="7">SUM(G88:G97)</f>
        <v>5439730.3000000007</v>
      </c>
      <c r="H87" s="56">
        <f t="shared" si="7"/>
        <v>25406.199999999997</v>
      </c>
      <c r="I87" s="53"/>
      <c r="J87" s="46"/>
      <c r="K87" s="47"/>
      <c r="L87" s="47"/>
      <c r="M87" s="47"/>
      <c r="N87" s="47"/>
      <c r="O87" s="47"/>
      <c r="P87" s="47"/>
      <c r="Q87" s="47"/>
    </row>
    <row r="88" spans="2:17" x14ac:dyDescent="0.2">
      <c r="B88" s="55" t="s">
        <v>32</v>
      </c>
      <c r="C88" s="56">
        <f>IF($AA3=TRUE,INDEX('A1'!$A$9:$U$474,MATCH(CONCATENATE(C$86,$B88),'A1'!$A$9:$A$474,0),IF(C$85="SK",$T$3,$X$3))-C99,0-C99)</f>
        <v>3258.3599999999997</v>
      </c>
      <c r="D88" s="56">
        <f>IF($AA3=TRUE,INDEX('A1'!$A$9:$U$474,MATCH(CONCATENATE(D$86,$B88),'A1'!$A$9:$A$474,0),IF(D$85="SK",$T$3,$X$3))-D99,0-D99)</f>
        <v>82257.199999999983</v>
      </c>
      <c r="E88" s="56">
        <f>IF($AA3=TRUE,INDEX('A1'!$A$9:$U$474,MATCH(CONCATENATE(E$86,$B88),'A1'!$A$9:$A$474,0),IF(E$85="SK",$T$3,$X$3))-E99,0-E99)</f>
        <v>21095.699999999997</v>
      </c>
      <c r="F88" s="56">
        <f>IF($AA3=TRUE,INDEX('A1'!$A$9:$U$474,MATCH(CONCATENATE(F$86,$B88),'A1'!$A$9:$A$474,0),IF(F$85="SK",$T$3,$X$3))-F99,0-F99)</f>
        <v>458034.49999999988</v>
      </c>
      <c r="G88" s="56">
        <f>IF($AA3=TRUE,INDEX('A1'!$A$9:$U$474,MATCH(CONCATENATE(G$86,$B88),'A1'!$A$9:$A$474,0),IF(G$85="SK",$T$3,$X$3))-G99,0-G99)</f>
        <v>423425</v>
      </c>
      <c r="H88" s="56">
        <f>IF($AA3=TRUE,INDEX('A1'!$A$9:$U$474,MATCH(CONCATENATE(H$86,$B88),'A1'!$A$9:$A$474,0),IF(H$85="SK",$T$3,$X$3))-H99,0-H99)</f>
        <v>2977.7999999999997</v>
      </c>
      <c r="I88" s="53"/>
      <c r="J88" s="46"/>
      <c r="K88" s="47"/>
      <c r="L88" s="47"/>
      <c r="M88" s="47"/>
      <c r="N88" s="47"/>
      <c r="O88" s="47"/>
      <c r="P88" s="47"/>
      <c r="Q88" s="47"/>
    </row>
    <row r="89" spans="2:17" x14ac:dyDescent="0.2">
      <c r="B89" s="55" t="s">
        <v>33</v>
      </c>
      <c r="C89" s="56">
        <f>IF($AA4=TRUE,INDEX('A1'!$A$9:$U$474,MATCH(CONCATENATE(C$86,$B89),'A1'!$A$9:$A$474,0),IF(C$85="SK",$T$3,$X$3))-C100,0-C100)</f>
        <v>701.70399999999995</v>
      </c>
      <c r="D89" s="56">
        <f>IF($AA4=TRUE,INDEX('A1'!$A$9:$U$474,MATCH(CONCATENATE(D$86,$B89),'A1'!$A$9:$A$474,0),IF(D$85="SK",$T$3,$X$3))-D100,0-D100)</f>
        <v>27511.7</v>
      </c>
      <c r="E89" s="56">
        <f>IF($AA4=TRUE,INDEX('A1'!$A$9:$U$474,MATCH(CONCATENATE(E$86,$B89),'A1'!$A$9:$A$474,0),IF(E$85="SK",$T$3,$X$3))-E100,0-E100)</f>
        <v>6925.2000000000007</v>
      </c>
      <c r="F89" s="56">
        <f>IF($AA4=TRUE,INDEX('A1'!$A$9:$U$474,MATCH(CONCATENATE(F$86,$B89),'A1'!$A$9:$A$474,0),IF(F$85="SK",$T$3,$X$3))-F100,0-F100)</f>
        <v>188014.5</v>
      </c>
      <c r="G89" s="56">
        <f>IF($AA4=TRUE,INDEX('A1'!$A$9:$U$474,MATCH(CONCATENATE(G$86,$B89),'A1'!$A$9:$A$474,0),IF(G$85="SK",$T$3,$X$3))-G100,0-G100)</f>
        <v>177159.8</v>
      </c>
      <c r="H89" s="56">
        <f>IF($AA4=TRUE,INDEX('A1'!$A$9:$U$474,MATCH(CONCATENATE(H$86,$B89),'A1'!$A$9:$A$474,0),IF(H$85="SK",$T$3,$X$3))-H100,0-H100)</f>
        <v>712.4</v>
      </c>
      <c r="I89" s="53"/>
      <c r="J89" s="46"/>
      <c r="K89" s="47"/>
      <c r="L89" s="47"/>
      <c r="M89" s="47"/>
      <c r="N89" s="47"/>
      <c r="O89" s="47"/>
      <c r="P89" s="47"/>
      <c r="Q89" s="47"/>
    </row>
    <row r="90" spans="2:17" x14ac:dyDescent="0.2">
      <c r="B90" s="55" t="s">
        <v>34</v>
      </c>
      <c r="C90" s="56">
        <f>IF($AA5=TRUE,INDEX('A1'!$A$9:$U$474,MATCH(CONCATENATE(C$86,$B90),'A1'!$A$9:$A$474,0),IF(C$85="SK",$T$3,$X$3))-C101,0-C101)</f>
        <v>1434.913</v>
      </c>
      <c r="D90" s="56">
        <f>IF($AA5=TRUE,INDEX('A1'!$A$9:$U$474,MATCH(CONCATENATE(D$86,$B90),'A1'!$A$9:$A$474,0),IF(D$85="SK",$T$3,$X$3))-D101,0-D101)</f>
        <v>32005.8</v>
      </c>
      <c r="E90" s="56">
        <f>IF($AA5=TRUE,INDEX('A1'!$A$9:$U$474,MATCH(CONCATENATE(E$86,$B90),'A1'!$A$9:$A$474,0),IF(E$85="SK",$T$3,$X$3))-E101,0-E101)</f>
        <v>11538.5</v>
      </c>
      <c r="F90" s="56">
        <f>IF($AA5=TRUE,INDEX('A1'!$A$9:$U$474,MATCH(CONCATENATE(F$86,$B90),'A1'!$A$9:$A$474,0),IF(F$85="SK",$T$3,$X$3))-F101,0-F101)</f>
        <v>240647</v>
      </c>
      <c r="G90" s="56">
        <f>IF($AA5=TRUE,INDEX('A1'!$A$9:$U$474,MATCH(CONCATENATE(G$86,$B90),'A1'!$A$9:$A$474,0),IF(G$85="SK",$T$3,$X$3))-G101,0-G101)</f>
        <v>221091.00000000003</v>
      </c>
      <c r="H90" s="56">
        <f>IF($AA5=TRUE,INDEX('A1'!$A$9:$U$474,MATCH(CONCATENATE(H$86,$B90),'A1'!$A$9:$A$474,0),IF(H$85="SK",$T$3,$X$3))-H101,0-H101)</f>
        <v>1688.8</v>
      </c>
      <c r="I90" s="53"/>
      <c r="J90" s="46"/>
      <c r="K90" s="47"/>
      <c r="L90" s="47"/>
      <c r="M90" s="47"/>
      <c r="N90" s="47"/>
      <c r="O90" s="47"/>
      <c r="P90" s="47"/>
      <c r="Q90" s="47"/>
    </row>
    <row r="91" spans="2:17" x14ac:dyDescent="0.2">
      <c r="B91" s="55" t="s">
        <v>35</v>
      </c>
      <c r="C91" s="56">
        <f>IF($AA6=TRUE,INDEX('A1'!$A$9:$U$474,MATCH(CONCATENATE(C$86,$B91),'A1'!$A$9:$A$474,0),IF(C$85="SK",$T$3,$X$3))-C102,0-C102)</f>
        <v>2537.7809999999999</v>
      </c>
      <c r="D91" s="56">
        <f>IF($AA6=TRUE,INDEX('A1'!$A$9:$U$474,MATCH(CONCATENATE(D$86,$B91),'A1'!$A$9:$A$474,0),IF(D$85="SK",$T$3,$X$3))-D102,0-D102)</f>
        <v>93418.200000000012</v>
      </c>
      <c r="E91" s="56">
        <f>IF($AA6=TRUE,INDEX('A1'!$A$9:$U$474,MATCH(CONCATENATE(E$86,$B91),'A1'!$A$9:$A$474,0),IF(E$85="SK",$T$3,$X$3))-E102,0-E102)</f>
        <v>37163.599999999999</v>
      </c>
      <c r="F91" s="56">
        <f>IF($AA6=TRUE,INDEX('A1'!$A$9:$U$474,MATCH(CONCATENATE(F$86,$B91),'A1'!$A$9:$A$474,0),IF(F$85="SK",$T$3,$X$3))-F102,0-F102)</f>
        <v>510045.2</v>
      </c>
      <c r="G91" s="56">
        <f>IF($AA6=TRUE,INDEX('A1'!$A$9:$U$474,MATCH(CONCATENATE(G$86,$B91),'A1'!$A$9:$A$474,0),IF(G$85="SK",$T$3,$X$3))-G102,0-G102)</f>
        <v>453890.69999999995</v>
      </c>
      <c r="H91" s="56">
        <f>IF($AA6=TRUE,INDEX('A1'!$A$9:$U$474,MATCH(CONCATENATE(H$86,$B91),'A1'!$A$9:$A$474,0),IF(H$85="SK",$T$3,$X$3))-H102,0-H102)</f>
        <v>2602.5</v>
      </c>
      <c r="I91" s="53"/>
      <c r="J91" s="46"/>
      <c r="K91" s="47"/>
      <c r="L91" s="47"/>
      <c r="M91" s="47"/>
      <c r="N91" s="47"/>
      <c r="O91" s="47"/>
      <c r="P91" s="47"/>
      <c r="Q91" s="47"/>
    </row>
    <row r="92" spans="2:17" x14ac:dyDescent="0.2">
      <c r="B92" s="55" t="s">
        <v>36</v>
      </c>
      <c r="C92" s="56">
        <f>IF($AA7=TRUE,INDEX('A1'!$A$9:$U$474,MATCH(CONCATENATE(C$86,$B92),'A1'!$A$9:$A$474,0),IF(C$85="SK",$T$3,$X$3))-C103,0-C103)</f>
        <v>297.42500000000001</v>
      </c>
      <c r="D92" s="56">
        <f>IF($AA7=TRUE,INDEX('A1'!$A$9:$U$474,MATCH(CONCATENATE(D$86,$B92),'A1'!$A$9:$A$474,0),IF(D$85="SK",$T$3,$X$3))-D103,0-D103)</f>
        <v>18294.599999999999</v>
      </c>
      <c r="E92" s="56">
        <f>IF($AA7=TRUE,INDEX('A1'!$A$9:$U$474,MATCH(CONCATENATE(E$86,$B92),'A1'!$A$9:$A$474,0),IF(E$85="SK",$T$3,$X$3))-E103,0-E103)</f>
        <v>5342.2000000000007</v>
      </c>
      <c r="F92" s="56">
        <f>IF($AA7=TRUE,INDEX('A1'!$A$9:$U$474,MATCH(CONCATENATE(F$86,$B92),'A1'!$A$9:$A$474,0),IF(F$85="SK",$T$3,$X$3))-F103,0-F103)</f>
        <v>108692.79999999999</v>
      </c>
      <c r="G92" s="56">
        <f>IF($AA7=TRUE,INDEX('A1'!$A$9:$U$474,MATCH(CONCATENATE(G$86,$B92),'A1'!$A$9:$A$474,0),IF(G$85="SK",$T$3,$X$3))-G103,0-G103)</f>
        <v>100300.79999999999</v>
      </c>
      <c r="H92" s="56">
        <f>IF($AA7=TRUE,INDEX('A1'!$A$9:$U$474,MATCH(CONCATENATE(H$86,$B92),'A1'!$A$9:$A$474,0),IF(H$85="SK",$T$3,$X$3))-H103,0-H103)</f>
        <v>722.8</v>
      </c>
      <c r="I92" s="53"/>
      <c r="J92" s="46"/>
      <c r="K92" s="47"/>
      <c r="L92" s="47"/>
      <c r="M92" s="47"/>
      <c r="N92" s="47"/>
      <c r="O92" s="47"/>
      <c r="P92" s="47"/>
      <c r="Q92" s="47"/>
    </row>
    <row r="93" spans="2:17" x14ac:dyDescent="0.2">
      <c r="B93" s="55" t="s">
        <v>37</v>
      </c>
      <c r="C93" s="56">
        <f>IF($AA8=TRUE,INDEX('A1'!$A$9:$U$474,MATCH(CONCATENATE(C$86,$B93),'A1'!$A$9:$A$474,0),IF(C$85="SK",$T$3,$X$3))-C104,0-C104)</f>
        <v>415.05500000000001</v>
      </c>
      <c r="D93" s="56">
        <f>IF($AA8=TRUE,INDEX('A1'!$A$9:$U$474,MATCH(CONCATENATE(D$86,$B93),'A1'!$A$9:$A$474,0),IF(D$85="SK",$T$3,$X$3))-D104,0-D104)</f>
        <v>10693.6</v>
      </c>
      <c r="E93" s="56">
        <f>IF($AA8=TRUE,INDEX('A1'!$A$9:$U$474,MATCH(CONCATENATE(E$86,$B93),'A1'!$A$9:$A$474,0),IF(E$85="SK",$T$3,$X$3))-E104,0-E104)</f>
        <v>5351.7000000000007</v>
      </c>
      <c r="F93" s="56">
        <f>IF($AA8=TRUE,INDEX('A1'!$A$9:$U$474,MATCH(CONCATENATE(F$86,$B93),'A1'!$A$9:$A$474,0),IF(F$85="SK",$T$3,$X$3))-F104,0-F104)</f>
        <v>108188.90000000001</v>
      </c>
      <c r="G93" s="56">
        <f>IF($AA8=TRUE,INDEX('A1'!$A$9:$U$474,MATCH(CONCATENATE(G$86,$B93),'A1'!$A$9:$A$474,0),IF(G$85="SK",$T$3,$X$3))-G104,0-G104)</f>
        <v>98866.8</v>
      </c>
      <c r="H93" s="56">
        <f>IF($AA8=TRUE,INDEX('A1'!$A$9:$U$474,MATCH(CONCATENATE(H$86,$B93),'A1'!$A$9:$A$474,0),IF(H$85="SK",$T$3,$X$3))-H104,0-H104)</f>
        <v>696.6</v>
      </c>
      <c r="I93" s="53"/>
      <c r="J93" s="46"/>
      <c r="K93" s="47"/>
      <c r="L93" s="47"/>
      <c r="M93" s="47"/>
      <c r="N93" s="47"/>
      <c r="O93" s="47"/>
      <c r="P93" s="47"/>
      <c r="Q93" s="47"/>
    </row>
    <row r="94" spans="2:17" x14ac:dyDescent="0.2">
      <c r="B94" s="55" t="s">
        <v>38</v>
      </c>
      <c r="C94" s="56">
        <f>IF($AA9=TRUE,INDEX('A1'!$A$9:$U$474,MATCH(CONCATENATE(C$86,$B94),'A1'!$A$9:$A$474,0),IF(C$85="SK",$T$3,$X$3))-C105,0-C105)</f>
        <v>4048.25</v>
      </c>
      <c r="D94" s="56">
        <f>IF($AA9=TRUE,INDEX('A1'!$A$9:$U$474,MATCH(CONCATENATE(D$86,$B94),'A1'!$A$9:$A$474,0),IF(D$85="SK",$T$3,$X$3))-D105,0-D105)</f>
        <v>133104.4</v>
      </c>
      <c r="E94" s="56">
        <f>IF($AA9=TRUE,INDEX('A1'!$A$9:$U$474,MATCH(CONCATENATE(E$86,$B94),'A1'!$A$9:$A$474,0),IF(E$85="SK",$T$3,$X$3))-E105,0-E105)</f>
        <v>34805.599999999999</v>
      </c>
      <c r="F94" s="56">
        <f>IF($AA9=TRUE,INDEX('A1'!$A$9:$U$474,MATCH(CONCATENATE(F$86,$B94),'A1'!$A$9:$A$474,0),IF(F$85="SK",$T$3,$X$3))-F105,0-F105)</f>
        <v>926572.29999999993</v>
      </c>
      <c r="G94" s="56">
        <f>IF($AA9=TRUE,INDEX('A1'!$A$9:$U$474,MATCH(CONCATENATE(G$86,$B94),'A1'!$A$9:$A$474,0),IF(G$85="SK",$T$3,$X$3))-G105,0-G105)</f>
        <v>874245.6</v>
      </c>
      <c r="H94" s="56">
        <f>IF($AA9=TRUE,INDEX('A1'!$A$9:$U$474,MATCH(CONCATENATE(H$86,$B94),'A1'!$A$9:$A$474,0),IF(H$85="SK",$T$3,$X$3))-H105,0-H105)</f>
        <v>4119.3999999999996</v>
      </c>
      <c r="I94" s="53"/>
      <c r="J94" s="46"/>
      <c r="K94" s="47"/>
      <c r="L94" s="47"/>
      <c r="M94" s="47"/>
      <c r="N94" s="47"/>
      <c r="O94" s="47"/>
      <c r="P94" s="47"/>
      <c r="Q94" s="47"/>
    </row>
    <row r="95" spans="2:17" x14ac:dyDescent="0.2">
      <c r="B95" s="55" t="s">
        <v>39</v>
      </c>
      <c r="C95" s="56">
        <f>IF($AA10=TRUE,INDEX('A1'!$A$9:$U$474,MATCH(CONCATENATE(C$86,$B95),'A1'!$A$9:$A$474,0),IF(C$85="SK",$T$3,$X$3))-C106,0-C106)</f>
        <v>709.32899999999995</v>
      </c>
      <c r="D95" s="56">
        <f>IF($AA10=TRUE,INDEX('A1'!$A$9:$U$474,MATCH(CONCATENATE(D$86,$B95),'A1'!$A$9:$A$474,0),IF(D$85="SK",$T$3,$X$3))-D106,0-D106)</f>
        <v>27299.999999999996</v>
      </c>
      <c r="E95" s="56">
        <f>IF($AA10=TRUE,INDEX('A1'!$A$9:$U$474,MATCH(CONCATENATE(E$86,$B95),'A1'!$A$9:$A$474,0),IF(E$85="SK",$T$3,$X$3))-E106,0-E106)</f>
        <v>8446.7999999999993</v>
      </c>
      <c r="F95" s="56">
        <f>IF($AA10=TRUE,INDEX('A1'!$A$9:$U$474,MATCH(CONCATENATE(F$86,$B95),'A1'!$A$9:$A$474,0),IF(F$85="SK",$T$3,$X$3))-F106,0-F106)</f>
        <v>139481.40000000002</v>
      </c>
      <c r="G95" s="56">
        <f>IF($AA10=TRUE,INDEX('A1'!$A$9:$U$474,MATCH(CONCATENATE(G$86,$B95),'A1'!$A$9:$A$474,0),IF(G$85="SK",$T$3,$X$3))-G106,0-G106)</f>
        <v>126658.70000000001</v>
      </c>
      <c r="H95" s="56">
        <f>IF($AA10=TRUE,INDEX('A1'!$A$9:$U$474,MATCH(CONCATENATE(H$86,$B95),'A1'!$A$9:$A$474,0),IF(H$85="SK",$T$3,$X$3))-H106,0-H106)</f>
        <v>791.3</v>
      </c>
      <c r="I95" s="53"/>
      <c r="J95" s="46"/>
      <c r="K95" s="47"/>
      <c r="L95" s="47"/>
      <c r="M95" s="47"/>
      <c r="N95" s="47"/>
      <c r="O95" s="47"/>
      <c r="P95" s="47"/>
      <c r="Q95" s="47"/>
    </row>
    <row r="96" spans="2:17" x14ac:dyDescent="0.2">
      <c r="B96" s="55" t="s">
        <v>40</v>
      </c>
      <c r="C96" s="56">
        <f>IF($AA11=TRUE,INDEX('A1'!$A$9:$U$474,MATCH(CONCATENATE(C$86,$B96),'A1'!$A$9:$A$474,0),IF(C$85="SK",$T$3,$X$3))-C107,0-C107)</f>
        <v>2821.8470000000002</v>
      </c>
      <c r="D96" s="56">
        <f>IF($AA11=TRUE,INDEX('A1'!$A$9:$U$474,MATCH(CONCATENATE(D$86,$B96),'A1'!$A$9:$A$474,0),IF(D$85="SK",$T$3,$X$3))-D107,0-D107)</f>
        <v>128114.9</v>
      </c>
      <c r="E96" s="56">
        <f>IF($AA11=TRUE,INDEX('A1'!$A$9:$U$474,MATCH(CONCATENATE(E$86,$B96),'A1'!$A$9:$A$474,0),IF(E$85="SK",$T$3,$X$3))-E107,0-E107)</f>
        <v>33360.200000000004</v>
      </c>
      <c r="F96" s="56">
        <f>IF($AA11=TRUE,INDEX('A1'!$A$9:$U$474,MATCH(CONCATENATE(F$86,$B96),'A1'!$A$9:$A$474,0),IF(F$85="SK",$T$3,$X$3))-F107,0-F107)</f>
        <v>678095</v>
      </c>
      <c r="G96" s="56">
        <f>IF($AA11=TRUE,INDEX('A1'!$A$9:$U$474,MATCH(CONCATENATE(G$86,$B96),'A1'!$A$9:$A$474,0),IF(G$85="SK",$T$3,$X$3))-G107,0-G107)</f>
        <v>627055.5</v>
      </c>
      <c r="H96" s="56">
        <f>IF($AA11=TRUE,INDEX('A1'!$A$9:$U$474,MATCH(CONCATENATE(H$86,$B96),'A1'!$A$9:$A$474,0),IF(H$85="SK",$T$3,$X$3))-H107,0-H107)</f>
        <v>2817.5</v>
      </c>
      <c r="I96" s="53"/>
      <c r="J96" s="46"/>
      <c r="K96" s="47"/>
      <c r="L96" s="47"/>
      <c r="M96" s="47"/>
      <c r="N96" s="47"/>
      <c r="O96" s="47"/>
      <c r="P96" s="47"/>
      <c r="Q96" s="47"/>
    </row>
    <row r="97" spans="2:17" x14ac:dyDescent="0.2">
      <c r="B97" s="55" t="s">
        <v>41</v>
      </c>
      <c r="C97" s="56">
        <f>IF($AA12=TRUE,INDEX('A1'!$A$9:$U$474,MATCH(CONCATENATE(C$86,$B97),'A1'!$A$9:$A$474,0),IF(C$85="SK",$T$3,$X$3))-C108,0-C108)</f>
        <v>10449.911</v>
      </c>
      <c r="D97" s="56">
        <f>IF($AA12=TRUE,INDEX('A1'!$A$9:$U$474,MATCH(CONCATENATE(D$86,$B97),'A1'!$A$9:$A$474,0),IF(D$85="SK",$T$3,$X$3))-D108,0-D108)</f>
        <v>368953.8</v>
      </c>
      <c r="E97" s="56">
        <f>IF($AA12=TRUE,INDEX('A1'!$A$9:$U$474,MATCH(CONCATENATE(E$86,$B97),'A1'!$A$9:$A$474,0),IF(E$85="SK",$T$3,$X$3))-E108,0-E108)</f>
        <v>97205.500000000015</v>
      </c>
      <c r="F97" s="56">
        <f>IF($AA12=TRUE,INDEX('A1'!$A$9:$U$474,MATCH(CONCATENATE(F$86,$B97),'A1'!$A$9:$A$474,0),IF(F$85="SK",$T$3,$X$3))-F108,0-F108)</f>
        <v>2484442.2999999998</v>
      </c>
      <c r="G97" s="56">
        <f>IF($AA12=TRUE,INDEX('A1'!$A$9:$U$474,MATCH(CONCATENATE(G$86,$B97),'A1'!$A$9:$A$474,0),IF(G$85="SK",$T$3,$X$3))-G108,0-G108)</f>
        <v>2337036.4000000004</v>
      </c>
      <c r="H97" s="56">
        <f>IF($AA12=TRUE,INDEX('A1'!$A$9:$U$474,MATCH(CONCATENATE(H$86,$B97),'A1'!$A$9:$A$474,0),IF(H$85="SK",$T$3,$X$3))-H108,0-H108)</f>
        <v>8277.1</v>
      </c>
      <c r="I97" s="53"/>
      <c r="J97" s="46"/>
      <c r="K97" s="47"/>
      <c r="L97" s="47"/>
      <c r="M97" s="47"/>
      <c r="N97" s="47"/>
      <c r="O97" s="47"/>
      <c r="P97" s="47"/>
      <c r="Q97" s="47"/>
    </row>
    <row r="98" spans="2:17" x14ac:dyDescent="0.2">
      <c r="B98" s="52"/>
      <c r="C98" s="57"/>
      <c r="D98" s="52"/>
      <c r="E98" s="52"/>
      <c r="F98" s="52"/>
      <c r="G98" s="52"/>
      <c r="H98" s="52"/>
      <c r="I98" s="53"/>
      <c r="J98" s="46"/>
      <c r="K98" s="47"/>
      <c r="L98" s="47"/>
      <c r="M98" s="47"/>
      <c r="N98" s="47"/>
      <c r="O98" s="47"/>
      <c r="P98" s="47"/>
      <c r="Q98" s="47"/>
    </row>
    <row r="99" spans="2:17" x14ac:dyDescent="0.2">
      <c r="B99" s="55" t="s">
        <v>96</v>
      </c>
      <c r="C99" s="56">
        <f>IF($AD$4=2,INDEX('A1'!$A$9:$U$474,MATCH(CONCATENATE(C$86,$B99),'A1'!$A$9:$A$474,0),IF(C$85="SK",$T$3,$X$3)),0)</f>
        <v>1375</v>
      </c>
      <c r="D99" s="56">
        <f>IF($AD$4=2,INDEX('A1'!$A$9:$U$474,MATCH(CONCATENATE(D$86,$B99),'A1'!$A$9:$A$474,0),IF(D$85="SK",$T$3,$X$3)),0)</f>
        <v>29186.1</v>
      </c>
      <c r="E99" s="56">
        <f>IF($AD$4=2,INDEX('A1'!$A$9:$U$474,MATCH(CONCATENATE(E$86,$B99),'A1'!$A$9:$A$474,0),IF(E$85="SK",$T$3,$X$3)),0)</f>
        <v>16275.5</v>
      </c>
      <c r="F99" s="56">
        <f>IF($AD$4=2,INDEX('A1'!$A$9:$U$474,MATCH(CONCATENATE(F$86,$B99),'A1'!$A$9:$A$474,0),IF(F$85="SK",$T$3,$X$3)),0)</f>
        <v>372469</v>
      </c>
      <c r="G99" s="56">
        <f>IF($AD$4=2,INDEX('A1'!$A$9:$U$474,MATCH(CONCATENATE(G$86,$B99),'A1'!$A$9:$A$474,0),IF(G$85="SK",$T$3,$X$3)),0)</f>
        <v>350489.1</v>
      </c>
      <c r="H99" s="56">
        <f>IF($AD$4=2,INDEX('A1'!$A$9:$U$474,MATCH(CONCATENATE(H$86,$B99),'A1'!$A$9:$A$474,0),IF(H$85="SK",$T$3,$X$3)),0)</f>
        <v>1084.4000000000001</v>
      </c>
      <c r="I99" s="53"/>
      <c r="J99" s="46"/>
      <c r="K99" s="47"/>
      <c r="L99" s="47"/>
      <c r="M99" s="47"/>
      <c r="N99" s="47"/>
      <c r="O99" s="47"/>
      <c r="P99" s="47"/>
      <c r="Q99" s="47"/>
    </row>
    <row r="100" spans="2:17" x14ac:dyDescent="0.2">
      <c r="B100" s="52"/>
      <c r="C100" s="56">
        <v>0</v>
      </c>
      <c r="D100" s="56">
        <v>0</v>
      </c>
      <c r="E100" s="56">
        <v>0</v>
      </c>
      <c r="F100" s="56">
        <v>0</v>
      </c>
      <c r="G100" s="56">
        <v>0</v>
      </c>
      <c r="H100" s="56">
        <v>0</v>
      </c>
      <c r="I100" s="53"/>
      <c r="J100" s="46"/>
      <c r="K100" s="47"/>
      <c r="L100" s="47"/>
      <c r="M100" s="47"/>
      <c r="N100" s="47"/>
      <c r="O100" s="47"/>
      <c r="P100" s="47"/>
      <c r="Q100" s="47"/>
    </row>
    <row r="101" spans="2:17" x14ac:dyDescent="0.2">
      <c r="B101" s="52"/>
      <c r="C101" s="56">
        <v>0</v>
      </c>
      <c r="D101" s="56">
        <v>0</v>
      </c>
      <c r="E101" s="56">
        <v>0</v>
      </c>
      <c r="F101" s="56">
        <v>0</v>
      </c>
      <c r="G101" s="56">
        <v>0</v>
      </c>
      <c r="H101" s="56">
        <v>0</v>
      </c>
      <c r="I101" s="53"/>
      <c r="J101" s="46"/>
      <c r="K101" s="47"/>
      <c r="L101" s="47"/>
      <c r="M101" s="47"/>
      <c r="N101" s="47"/>
      <c r="O101" s="47"/>
      <c r="P101" s="47"/>
      <c r="Q101" s="47"/>
    </row>
    <row r="102" spans="2:17" x14ac:dyDescent="0.2">
      <c r="B102" s="52"/>
      <c r="C102" s="56">
        <v>0</v>
      </c>
      <c r="D102" s="56">
        <v>0</v>
      </c>
      <c r="E102" s="56">
        <v>0</v>
      </c>
      <c r="F102" s="56">
        <v>0</v>
      </c>
      <c r="G102" s="56">
        <v>0</v>
      </c>
      <c r="H102" s="56">
        <v>0</v>
      </c>
      <c r="I102" s="53"/>
      <c r="J102" s="46"/>
      <c r="K102" s="47"/>
      <c r="L102" s="47"/>
      <c r="M102" s="47"/>
      <c r="N102" s="47"/>
      <c r="O102" s="47"/>
      <c r="P102" s="47"/>
      <c r="Q102" s="47"/>
    </row>
    <row r="103" spans="2:17" x14ac:dyDescent="0.2">
      <c r="B103" s="52"/>
      <c r="C103" s="56">
        <v>0</v>
      </c>
      <c r="D103" s="56">
        <v>0</v>
      </c>
      <c r="E103" s="56">
        <v>0</v>
      </c>
      <c r="F103" s="56">
        <v>0</v>
      </c>
      <c r="G103" s="56">
        <v>0</v>
      </c>
      <c r="H103" s="56">
        <v>0</v>
      </c>
      <c r="I103" s="53"/>
      <c r="J103" s="46"/>
      <c r="K103" s="47"/>
      <c r="L103" s="47"/>
      <c r="M103" s="47"/>
      <c r="N103" s="47"/>
      <c r="O103" s="47"/>
      <c r="P103" s="47"/>
      <c r="Q103" s="47"/>
    </row>
    <row r="104" spans="2:17" x14ac:dyDescent="0.2">
      <c r="B104" s="52"/>
      <c r="C104" s="56">
        <v>0</v>
      </c>
      <c r="D104" s="56">
        <v>0</v>
      </c>
      <c r="E104" s="56">
        <v>0</v>
      </c>
      <c r="F104" s="56">
        <v>0</v>
      </c>
      <c r="G104" s="56">
        <v>0</v>
      </c>
      <c r="H104" s="56">
        <v>0</v>
      </c>
      <c r="I104" s="53"/>
      <c r="J104" s="46"/>
      <c r="K104" s="47"/>
      <c r="L104" s="47"/>
      <c r="M104" s="47"/>
      <c r="N104" s="47"/>
      <c r="O104" s="47"/>
      <c r="P104" s="47"/>
      <c r="Q104" s="47"/>
    </row>
    <row r="105" spans="2:17" x14ac:dyDescent="0.2">
      <c r="B105" s="52"/>
      <c r="C105" s="56">
        <v>0</v>
      </c>
      <c r="D105" s="56">
        <v>0</v>
      </c>
      <c r="E105" s="56">
        <v>0</v>
      </c>
      <c r="F105" s="56">
        <v>0</v>
      </c>
      <c r="G105" s="56">
        <v>0</v>
      </c>
      <c r="H105" s="56">
        <v>0</v>
      </c>
      <c r="I105" s="53"/>
      <c r="J105" s="46"/>
      <c r="K105" s="47"/>
      <c r="L105" s="47"/>
      <c r="M105" s="47"/>
      <c r="N105" s="47"/>
      <c r="O105" s="47"/>
      <c r="P105" s="47"/>
      <c r="Q105" s="47"/>
    </row>
    <row r="106" spans="2:17" x14ac:dyDescent="0.2">
      <c r="B106" s="52"/>
      <c r="C106" s="56">
        <v>0</v>
      </c>
      <c r="D106" s="56">
        <v>0</v>
      </c>
      <c r="E106" s="56">
        <v>0</v>
      </c>
      <c r="F106" s="56">
        <v>0</v>
      </c>
      <c r="G106" s="56">
        <v>0</v>
      </c>
      <c r="H106" s="56">
        <v>0</v>
      </c>
      <c r="I106" s="53"/>
      <c r="J106" s="46"/>
      <c r="K106" s="47"/>
      <c r="L106" s="47"/>
      <c r="M106" s="47"/>
      <c r="N106" s="47"/>
      <c r="O106" s="47"/>
      <c r="P106" s="47"/>
      <c r="Q106" s="47"/>
    </row>
    <row r="107" spans="2:17" x14ac:dyDescent="0.2">
      <c r="B107" s="52"/>
      <c r="C107" s="56">
        <v>0</v>
      </c>
      <c r="D107" s="56">
        <v>0</v>
      </c>
      <c r="E107" s="56">
        <v>0</v>
      </c>
      <c r="F107" s="56">
        <v>0</v>
      </c>
      <c r="G107" s="56">
        <v>0</v>
      </c>
      <c r="H107" s="56">
        <v>0</v>
      </c>
      <c r="I107" s="53"/>
      <c r="J107" s="46"/>
      <c r="K107" s="47"/>
      <c r="L107" s="47"/>
      <c r="M107" s="47"/>
      <c r="N107" s="47"/>
      <c r="O107" s="47"/>
      <c r="P107" s="47"/>
      <c r="Q107" s="47"/>
    </row>
    <row r="108" spans="2:17" x14ac:dyDescent="0.2">
      <c r="B108" s="52"/>
      <c r="C108" s="56">
        <v>0</v>
      </c>
      <c r="D108" s="56">
        <v>0</v>
      </c>
      <c r="E108" s="56">
        <v>0</v>
      </c>
      <c r="F108" s="56">
        <v>0</v>
      </c>
      <c r="G108" s="56">
        <v>0</v>
      </c>
      <c r="H108" s="56">
        <v>0</v>
      </c>
      <c r="I108" s="53"/>
      <c r="J108" s="46"/>
      <c r="K108" s="47"/>
      <c r="L108" s="47"/>
      <c r="M108" s="47"/>
      <c r="N108" s="47"/>
      <c r="O108" s="47"/>
      <c r="P108" s="47"/>
      <c r="Q108" s="47"/>
    </row>
    <row r="109" spans="2:17" x14ac:dyDescent="0.2">
      <c r="B109" s="52"/>
      <c r="C109" s="52"/>
      <c r="D109" s="52"/>
      <c r="E109" s="52"/>
      <c r="F109" s="52"/>
      <c r="G109" s="52"/>
      <c r="H109" s="52"/>
      <c r="I109" s="53"/>
      <c r="J109" s="46"/>
      <c r="K109" s="47"/>
      <c r="L109" s="47"/>
      <c r="M109" s="47"/>
      <c r="N109" s="47"/>
      <c r="O109" s="47"/>
      <c r="P109" s="47"/>
      <c r="Q109" s="47"/>
    </row>
    <row r="110" spans="2:17" x14ac:dyDescent="0.2">
      <c r="B110" s="55" t="s">
        <v>43</v>
      </c>
      <c r="C110" s="56">
        <f>INDEX('A1'!$A$9:$U$474,MATCH(CONCATENATE(C$86,$B110),'A1'!$A$9:$A$474,0),IF(C$85="SK",$T$3,$X$3))</f>
        <v>74492.060540049555</v>
      </c>
      <c r="D110" s="56">
        <f>INDEX('A1'!$A$9:$U$474,MATCH(CONCATENATE(D$86,$B110),'A1'!$A$9:$A$474,0),IF(D$85="SK",$T$3,$X$3))</f>
        <v>2052636.8</v>
      </c>
      <c r="E110" s="56">
        <f>INDEX('A1'!$A$9:$U$474,MATCH(CONCATENATE(E$86,$B110),'A1'!$A$9:$A$474,0),IF(E$85="SK",$T$3,$X$3))</f>
        <v>625257.19999999995</v>
      </c>
      <c r="F110" s="56">
        <f>INDEX('A1'!$A$9:$U$474,MATCH(CONCATENATE(F$86,$B110),'A1'!$A$9:$A$474,0),IF(F$85="SK",$T$3,$X$3))</f>
        <v>12667319.6</v>
      </c>
      <c r="G110" s="56">
        <f>INDEX('A1'!$A$9:$U$474,MATCH(CONCATENATE(G$86,$B110),'A1'!$A$9:$A$474,0),IF(G$85="SK",$T$3,$X$3))</f>
        <v>11675096.300000001</v>
      </c>
      <c r="H110" s="56">
        <f>INDEX('A1'!$A$9:$U$474,MATCH(CONCATENATE(H$86,$B110),'A1'!$A$9:$A$474,0),IF(H$85="SK",$T$3,$X$3))</f>
        <v>68974.162999999942</v>
      </c>
      <c r="I110" s="53"/>
      <c r="J110" s="46"/>
      <c r="K110" s="47"/>
      <c r="L110" s="47"/>
      <c r="M110" s="47"/>
      <c r="N110" s="47"/>
      <c r="O110" s="47"/>
      <c r="P110" s="47"/>
      <c r="Q110" s="47"/>
    </row>
    <row r="111" spans="2:17" x14ac:dyDescent="0.2">
      <c r="B111" s="52"/>
      <c r="C111" s="52"/>
      <c r="D111" s="52"/>
      <c r="E111" s="52"/>
      <c r="F111" s="52"/>
      <c r="G111" s="52"/>
      <c r="H111" s="52"/>
      <c r="I111" s="53"/>
      <c r="J111" s="46"/>
      <c r="K111" s="47"/>
      <c r="L111" s="47"/>
      <c r="M111" s="47"/>
      <c r="N111" s="47"/>
      <c r="O111" s="47"/>
      <c r="P111" s="47"/>
      <c r="Q111" s="47"/>
    </row>
    <row r="112" spans="2:17" x14ac:dyDescent="0.2">
      <c r="B112" s="53"/>
      <c r="C112" s="53"/>
      <c r="D112" s="53"/>
      <c r="E112" s="53"/>
      <c r="F112" s="53"/>
      <c r="G112" s="53"/>
      <c r="H112" s="53"/>
      <c r="I112" s="53"/>
      <c r="J112" s="46"/>
      <c r="K112" s="47"/>
      <c r="L112" s="47"/>
      <c r="M112" s="47"/>
      <c r="N112" s="47"/>
      <c r="O112" s="47"/>
      <c r="P112" s="47"/>
      <c r="Q112" s="47"/>
    </row>
    <row r="113" spans="2:17" x14ac:dyDescent="0.2">
      <c r="B113" s="51"/>
      <c r="C113" s="51"/>
      <c r="D113" s="51"/>
      <c r="E113" s="51"/>
      <c r="F113" s="51"/>
      <c r="G113" s="51"/>
      <c r="H113" s="51"/>
      <c r="I113" s="51"/>
      <c r="J113" s="46"/>
      <c r="K113" s="47"/>
      <c r="L113" s="47"/>
      <c r="M113" s="47"/>
      <c r="N113" s="47"/>
      <c r="O113" s="47"/>
      <c r="P113" s="47"/>
      <c r="Q113" s="47"/>
    </row>
    <row r="114" spans="2:17" x14ac:dyDescent="0.2">
      <c r="B114" s="51"/>
      <c r="C114" s="51"/>
      <c r="D114" s="51"/>
      <c r="E114" s="51"/>
      <c r="F114" s="51"/>
      <c r="G114" s="51"/>
      <c r="H114" s="51"/>
      <c r="I114" s="51"/>
      <c r="J114" s="46"/>
      <c r="K114" s="47"/>
      <c r="L114" s="47"/>
      <c r="M114" s="47"/>
      <c r="N114" s="47"/>
      <c r="O114" s="47"/>
      <c r="P114" s="47"/>
      <c r="Q114" s="47"/>
    </row>
    <row r="115" spans="2:17" x14ac:dyDescent="0.2">
      <c r="B115" s="48"/>
      <c r="C115" s="48"/>
      <c r="D115" s="48"/>
      <c r="E115" s="48"/>
      <c r="F115" s="48"/>
      <c r="G115" s="48"/>
      <c r="H115" s="48"/>
      <c r="I115" s="48"/>
      <c r="J115" s="47"/>
      <c r="K115" s="47"/>
      <c r="L115" s="47"/>
      <c r="M115" s="47"/>
      <c r="N115" s="47"/>
      <c r="O115" s="47"/>
      <c r="P115" s="47"/>
      <c r="Q115" s="47"/>
    </row>
    <row r="116" spans="2:17" x14ac:dyDescent="0.2">
      <c r="B116" s="48"/>
      <c r="C116" s="48"/>
      <c r="D116" s="48"/>
      <c r="E116" s="48"/>
      <c r="F116" s="48"/>
      <c r="G116" s="48"/>
      <c r="H116" s="48"/>
      <c r="I116" s="48"/>
      <c r="J116" s="47"/>
      <c r="K116" s="47"/>
      <c r="L116" s="47"/>
      <c r="M116" s="47"/>
      <c r="N116" s="47"/>
      <c r="O116" s="47"/>
      <c r="P116" s="47"/>
      <c r="Q116" s="47"/>
    </row>
    <row r="117" spans="2:17" x14ac:dyDescent="0.2">
      <c r="B117" s="48"/>
      <c r="C117" s="48"/>
      <c r="D117" s="48"/>
      <c r="E117" s="48"/>
      <c r="F117" s="48"/>
      <c r="G117" s="48"/>
      <c r="H117" s="48"/>
      <c r="I117" s="48"/>
      <c r="J117" s="47"/>
      <c r="K117" s="47"/>
      <c r="L117" s="47"/>
      <c r="M117" s="47"/>
      <c r="N117" s="47"/>
      <c r="O117" s="47"/>
      <c r="P117" s="47"/>
      <c r="Q117" s="47"/>
    </row>
    <row r="118" spans="2:17" x14ac:dyDescent="0.2">
      <c r="B118" s="48"/>
      <c r="C118" s="48"/>
      <c r="D118" s="48"/>
      <c r="E118" s="48"/>
      <c r="F118" s="48"/>
      <c r="G118" s="48"/>
      <c r="H118" s="48"/>
      <c r="I118" s="48"/>
      <c r="J118" s="47"/>
      <c r="K118" s="47"/>
      <c r="L118" s="47"/>
      <c r="M118" s="47"/>
      <c r="N118" s="47"/>
      <c r="O118" s="47"/>
      <c r="P118" s="47"/>
      <c r="Q118" s="47"/>
    </row>
    <row r="119" spans="2:17" x14ac:dyDescent="0.2">
      <c r="B119" s="48"/>
      <c r="C119" s="48"/>
      <c r="D119" s="48"/>
      <c r="E119" s="48"/>
      <c r="F119" s="48"/>
      <c r="G119" s="48"/>
      <c r="H119" s="48"/>
      <c r="I119" s="48"/>
      <c r="J119" s="47"/>
      <c r="K119" s="47"/>
      <c r="L119" s="47"/>
      <c r="M119" s="47"/>
      <c r="N119" s="47"/>
      <c r="O119" s="47"/>
      <c r="P119" s="47"/>
      <c r="Q119" s="47"/>
    </row>
    <row r="120" spans="2:17" x14ac:dyDescent="0.2">
      <c r="B120" s="48"/>
      <c r="C120" s="48"/>
      <c r="D120" s="48"/>
      <c r="E120" s="48"/>
      <c r="F120" s="48"/>
      <c r="G120" s="48"/>
      <c r="H120" s="48"/>
      <c r="I120" s="48"/>
      <c r="J120" s="47"/>
      <c r="K120" s="47"/>
      <c r="L120" s="47"/>
      <c r="M120" s="47"/>
      <c r="N120" s="47"/>
      <c r="O120" s="47"/>
      <c r="P120" s="47"/>
      <c r="Q120" s="47"/>
    </row>
    <row r="121" spans="2:17" x14ac:dyDescent="0.2">
      <c r="B121" s="48"/>
      <c r="C121" s="48"/>
      <c r="D121" s="48"/>
      <c r="E121" s="48"/>
      <c r="F121" s="48"/>
      <c r="G121" s="48"/>
      <c r="H121" s="48"/>
      <c r="I121" s="48"/>
      <c r="J121" s="47"/>
      <c r="K121" s="47"/>
      <c r="L121" s="47"/>
      <c r="M121" s="47"/>
      <c r="N121" s="47"/>
      <c r="O121" s="47"/>
      <c r="P121" s="47"/>
      <c r="Q121" s="47"/>
    </row>
    <row r="122" spans="2:17" x14ac:dyDescent="0.2">
      <c r="B122" s="48"/>
      <c r="C122" s="48"/>
      <c r="D122" s="48"/>
      <c r="E122" s="48"/>
      <c r="F122" s="48"/>
      <c r="G122" s="48"/>
      <c r="H122" s="48"/>
      <c r="I122" s="48"/>
      <c r="J122" s="47"/>
      <c r="K122" s="47"/>
      <c r="L122" s="47"/>
      <c r="M122" s="47"/>
      <c r="N122" s="47"/>
      <c r="O122" s="47"/>
      <c r="P122" s="47"/>
      <c r="Q122" s="47"/>
    </row>
    <row r="123" spans="2:17" x14ac:dyDescent="0.2">
      <c r="B123" s="48"/>
      <c r="C123" s="48"/>
      <c r="D123" s="48"/>
      <c r="E123" s="48"/>
      <c r="F123" s="48"/>
      <c r="G123" s="48"/>
      <c r="H123" s="48"/>
      <c r="I123" s="48"/>
      <c r="J123" s="47"/>
      <c r="K123" s="47"/>
      <c r="L123" s="47"/>
      <c r="M123" s="47"/>
      <c r="N123" s="47"/>
      <c r="O123" s="47"/>
      <c r="P123" s="47"/>
      <c r="Q123" s="47"/>
    </row>
    <row r="124" spans="2:17" x14ac:dyDescent="0.2">
      <c r="B124" s="48"/>
      <c r="C124" s="48"/>
      <c r="D124" s="48"/>
      <c r="E124" s="48"/>
      <c r="F124" s="48"/>
      <c r="G124" s="48"/>
      <c r="H124" s="48"/>
      <c r="I124" s="48"/>
      <c r="J124" s="47"/>
      <c r="K124" s="47"/>
      <c r="L124" s="47"/>
      <c r="M124" s="47"/>
      <c r="N124" s="47"/>
      <c r="O124" s="47"/>
      <c r="P124" s="47"/>
      <c r="Q124" s="47"/>
    </row>
    <row r="125" spans="2:17" x14ac:dyDescent="0.2">
      <c r="B125" s="48"/>
      <c r="C125" s="48"/>
      <c r="D125" s="48"/>
      <c r="E125" s="48"/>
      <c r="F125" s="48"/>
      <c r="G125" s="48"/>
      <c r="H125" s="48"/>
      <c r="I125" s="48"/>
      <c r="J125" s="47"/>
      <c r="K125" s="47"/>
      <c r="L125" s="47"/>
      <c r="M125" s="47"/>
      <c r="N125" s="47"/>
      <c r="O125" s="47"/>
      <c r="P125" s="47"/>
      <c r="Q125" s="47"/>
    </row>
    <row r="126" spans="2:17" x14ac:dyDescent="0.2">
      <c r="B126" s="48"/>
      <c r="C126" s="48"/>
      <c r="D126" s="48"/>
      <c r="E126" s="48"/>
      <c r="F126" s="48"/>
      <c r="G126" s="48"/>
      <c r="H126" s="48"/>
      <c r="I126" s="48"/>
      <c r="J126" s="47"/>
      <c r="K126" s="47"/>
      <c r="L126" s="47"/>
      <c r="M126" s="47"/>
      <c r="N126" s="47"/>
      <c r="O126" s="47"/>
      <c r="P126" s="47"/>
      <c r="Q126" s="47"/>
    </row>
    <row r="127" spans="2:17" x14ac:dyDescent="0.2">
      <c r="B127" s="48"/>
      <c r="C127" s="48"/>
      <c r="D127" s="48"/>
      <c r="E127" s="48"/>
      <c r="F127" s="48"/>
      <c r="G127" s="48"/>
      <c r="H127" s="48"/>
      <c r="I127" s="48"/>
      <c r="J127" s="47"/>
      <c r="K127" s="47"/>
      <c r="L127" s="47"/>
      <c r="M127" s="47"/>
      <c r="N127" s="47"/>
      <c r="O127" s="47"/>
      <c r="P127" s="47"/>
      <c r="Q127" s="47"/>
    </row>
    <row r="128" spans="2:17" x14ac:dyDescent="0.2">
      <c r="B128" s="48"/>
      <c r="C128" s="48"/>
      <c r="D128" s="48"/>
      <c r="E128" s="48"/>
      <c r="F128" s="48"/>
      <c r="G128" s="48"/>
      <c r="H128" s="48"/>
      <c r="I128" s="48"/>
      <c r="J128" s="47"/>
      <c r="K128" s="47"/>
      <c r="L128" s="47"/>
      <c r="M128" s="47"/>
      <c r="N128" s="47"/>
      <c r="O128" s="47"/>
      <c r="P128" s="47"/>
      <c r="Q128" s="47"/>
    </row>
    <row r="129" spans="2:17" x14ac:dyDescent="0.2">
      <c r="B129" s="48"/>
      <c r="C129" s="48"/>
      <c r="D129" s="48"/>
      <c r="E129" s="48"/>
      <c r="F129" s="48"/>
      <c r="G129" s="48"/>
      <c r="H129" s="48"/>
      <c r="I129" s="48"/>
      <c r="J129" s="47"/>
      <c r="K129" s="47"/>
      <c r="L129" s="47"/>
      <c r="M129" s="47"/>
      <c r="N129" s="47"/>
      <c r="O129" s="47"/>
      <c r="P129" s="47"/>
      <c r="Q129" s="47"/>
    </row>
    <row r="130" spans="2:17" x14ac:dyDescent="0.2">
      <c r="B130" s="48"/>
      <c r="C130" s="48"/>
      <c r="D130" s="48"/>
      <c r="E130" s="48"/>
      <c r="F130" s="48"/>
      <c r="G130" s="48"/>
      <c r="H130" s="48"/>
      <c r="I130" s="48"/>
      <c r="J130" s="47"/>
      <c r="K130" s="47"/>
      <c r="L130" s="47"/>
      <c r="M130" s="47"/>
      <c r="N130" s="47"/>
      <c r="O130" s="47"/>
      <c r="P130" s="47"/>
      <c r="Q130" s="47"/>
    </row>
    <row r="131" spans="2:17" x14ac:dyDescent="0.2">
      <c r="B131" s="48"/>
      <c r="C131" s="48"/>
      <c r="D131" s="48"/>
      <c r="E131" s="48"/>
      <c r="F131" s="48"/>
      <c r="G131" s="48"/>
      <c r="H131" s="48"/>
      <c r="I131" s="48"/>
      <c r="J131" s="47"/>
      <c r="K131" s="47"/>
      <c r="L131" s="47"/>
      <c r="M131" s="47"/>
      <c r="N131" s="47"/>
      <c r="O131" s="47"/>
      <c r="P131" s="47"/>
      <c r="Q131" s="47"/>
    </row>
    <row r="132" spans="2:17" x14ac:dyDescent="0.2">
      <c r="B132" s="48"/>
      <c r="C132" s="48"/>
      <c r="D132" s="48"/>
      <c r="E132" s="48"/>
      <c r="F132" s="48"/>
      <c r="G132" s="48"/>
      <c r="H132" s="48"/>
      <c r="I132" s="48"/>
      <c r="J132" s="47"/>
      <c r="K132" s="47"/>
      <c r="L132" s="47"/>
      <c r="M132" s="47"/>
      <c r="N132" s="47"/>
      <c r="O132" s="47"/>
      <c r="P132" s="47"/>
      <c r="Q132" s="47"/>
    </row>
    <row r="133" spans="2:17" x14ac:dyDescent="0.2">
      <c r="B133" s="48"/>
      <c r="C133" s="48"/>
      <c r="D133" s="48"/>
      <c r="E133" s="48"/>
      <c r="F133" s="48"/>
      <c r="G133" s="48"/>
      <c r="H133" s="48"/>
      <c r="I133" s="48"/>
      <c r="J133" s="47"/>
      <c r="K133" s="47"/>
      <c r="L133" s="47"/>
      <c r="M133" s="47"/>
      <c r="N133" s="47"/>
      <c r="O133" s="47"/>
      <c r="P133" s="47"/>
      <c r="Q133" s="47"/>
    </row>
    <row r="134" spans="2:17" x14ac:dyDescent="0.2">
      <c r="B134" s="48"/>
      <c r="C134" s="48"/>
      <c r="D134" s="48"/>
      <c r="E134" s="48"/>
      <c r="F134" s="48"/>
      <c r="G134" s="48"/>
      <c r="H134" s="48"/>
      <c r="I134" s="48"/>
      <c r="J134" s="47"/>
      <c r="K134" s="47"/>
      <c r="L134" s="47"/>
      <c r="M134" s="47"/>
      <c r="N134" s="47"/>
      <c r="O134" s="47"/>
      <c r="P134" s="47"/>
      <c r="Q134" s="47"/>
    </row>
    <row r="135" spans="2:17" x14ac:dyDescent="0.2">
      <c r="B135" s="48"/>
      <c r="C135" s="48"/>
      <c r="D135" s="48"/>
      <c r="E135" s="48"/>
      <c r="F135" s="48"/>
      <c r="G135" s="48"/>
      <c r="H135" s="48"/>
      <c r="I135" s="48"/>
      <c r="J135" s="47"/>
      <c r="K135" s="47"/>
      <c r="L135" s="47"/>
      <c r="M135" s="47"/>
      <c r="N135" s="47"/>
      <c r="O135" s="47"/>
      <c r="P135" s="47"/>
      <c r="Q135" s="47"/>
    </row>
    <row r="136" spans="2:17" x14ac:dyDescent="0.2">
      <c r="B136" s="48"/>
      <c r="C136" s="48"/>
      <c r="D136" s="48"/>
      <c r="E136" s="48"/>
      <c r="F136" s="48"/>
      <c r="G136" s="48"/>
      <c r="H136" s="48"/>
      <c r="I136" s="48"/>
      <c r="J136" s="47"/>
      <c r="K136" s="47"/>
      <c r="L136" s="47"/>
      <c r="M136" s="47"/>
      <c r="N136" s="47"/>
      <c r="O136" s="47"/>
      <c r="P136" s="47"/>
      <c r="Q136" s="47"/>
    </row>
    <row r="137" spans="2:17" x14ac:dyDescent="0.2">
      <c r="B137" s="48"/>
      <c r="C137" s="48"/>
      <c r="D137" s="48"/>
      <c r="E137" s="48"/>
      <c r="F137" s="48"/>
      <c r="G137" s="48"/>
      <c r="H137" s="48"/>
      <c r="I137" s="48"/>
      <c r="J137" s="47"/>
      <c r="K137" s="47"/>
      <c r="L137" s="47"/>
      <c r="M137" s="47"/>
      <c r="N137" s="47"/>
      <c r="O137" s="47"/>
      <c r="P137" s="47"/>
      <c r="Q137" s="47"/>
    </row>
    <row r="138" spans="2:17" x14ac:dyDescent="0.2">
      <c r="B138" s="48"/>
      <c r="C138" s="48"/>
      <c r="D138" s="48"/>
      <c r="E138" s="48"/>
      <c r="F138" s="48"/>
      <c r="G138" s="48"/>
      <c r="H138" s="48"/>
      <c r="I138" s="48"/>
      <c r="J138" s="47"/>
      <c r="K138" s="47"/>
      <c r="L138" s="47"/>
      <c r="M138" s="47"/>
      <c r="N138" s="47"/>
      <c r="O138" s="47"/>
      <c r="P138" s="47"/>
      <c r="Q138" s="47"/>
    </row>
    <row r="139" spans="2:17" x14ac:dyDescent="0.2">
      <c r="B139" s="48"/>
      <c r="C139" s="48"/>
      <c r="D139" s="48"/>
      <c r="E139" s="48"/>
      <c r="F139" s="48"/>
      <c r="G139" s="48"/>
      <c r="H139" s="48"/>
      <c r="I139" s="48"/>
      <c r="J139" s="47"/>
      <c r="K139" s="47"/>
      <c r="L139" s="47"/>
      <c r="M139" s="47"/>
      <c r="N139" s="47"/>
      <c r="O139" s="47"/>
      <c r="P139" s="47"/>
      <c r="Q139" s="47"/>
    </row>
    <row r="140" spans="2:17" x14ac:dyDescent="0.2">
      <c r="B140" s="48"/>
      <c r="C140" s="48"/>
      <c r="D140" s="48"/>
      <c r="E140" s="48"/>
      <c r="F140" s="48"/>
      <c r="G140" s="48"/>
      <c r="H140" s="48"/>
      <c r="I140" s="48"/>
      <c r="J140" s="47"/>
      <c r="K140" s="47"/>
      <c r="L140" s="47"/>
      <c r="M140" s="47"/>
      <c r="N140" s="47"/>
      <c r="O140" s="47"/>
      <c r="P140" s="47"/>
      <c r="Q140" s="47"/>
    </row>
    <row r="141" spans="2:17" x14ac:dyDescent="0.2">
      <c r="B141" s="48"/>
      <c r="C141" s="48"/>
      <c r="D141" s="48"/>
      <c r="E141" s="48"/>
      <c r="F141" s="48"/>
      <c r="G141" s="48"/>
      <c r="H141" s="48"/>
      <c r="I141" s="48"/>
      <c r="J141" s="47"/>
      <c r="K141" s="47"/>
      <c r="L141" s="47"/>
      <c r="M141" s="47"/>
      <c r="N141" s="47"/>
      <c r="O141" s="47"/>
      <c r="P141" s="47"/>
      <c r="Q141" s="47"/>
    </row>
    <row r="142" spans="2:17" x14ac:dyDescent="0.2">
      <c r="B142" s="48"/>
      <c r="C142" s="48"/>
      <c r="D142" s="48"/>
      <c r="E142" s="48"/>
      <c r="F142" s="48"/>
      <c r="G142" s="48"/>
      <c r="H142" s="48"/>
      <c r="I142" s="48"/>
      <c r="J142" s="47"/>
      <c r="K142" s="47"/>
      <c r="L142" s="47"/>
      <c r="M142" s="47"/>
      <c r="N142" s="47"/>
      <c r="O142" s="47"/>
      <c r="P142" s="47"/>
      <c r="Q142" s="47"/>
    </row>
    <row r="143" spans="2:17" x14ac:dyDescent="0.2">
      <c r="B143" s="48"/>
      <c r="C143" s="48"/>
      <c r="D143" s="48"/>
      <c r="E143" s="48"/>
      <c r="F143" s="48"/>
      <c r="G143" s="48"/>
      <c r="H143" s="48"/>
      <c r="I143" s="48"/>
      <c r="J143" s="47"/>
      <c r="K143" s="47"/>
      <c r="L143" s="47"/>
      <c r="M143" s="47"/>
      <c r="N143" s="47"/>
      <c r="O143" s="47"/>
      <c r="P143" s="47"/>
      <c r="Q143" s="47"/>
    </row>
    <row r="144" spans="2:17" x14ac:dyDescent="0.2">
      <c r="B144" s="48"/>
      <c r="C144" s="48"/>
      <c r="D144" s="48"/>
      <c r="E144" s="48"/>
      <c r="F144" s="48"/>
      <c r="G144" s="48"/>
      <c r="H144" s="48"/>
      <c r="I144" s="48"/>
      <c r="J144" s="47"/>
      <c r="K144" s="47"/>
      <c r="L144" s="47"/>
      <c r="M144" s="47"/>
      <c r="N144" s="47"/>
      <c r="O144" s="47"/>
      <c r="P144" s="47"/>
      <c r="Q144" s="47"/>
    </row>
    <row r="145" spans="2:17" x14ac:dyDescent="0.2">
      <c r="B145" s="48"/>
      <c r="C145" s="48"/>
      <c r="D145" s="48"/>
      <c r="E145" s="48"/>
      <c r="F145" s="48"/>
      <c r="G145" s="48"/>
      <c r="H145" s="48"/>
      <c r="I145" s="48"/>
      <c r="J145" s="47"/>
      <c r="K145" s="47"/>
      <c r="L145" s="47"/>
      <c r="M145" s="47"/>
      <c r="N145" s="47"/>
      <c r="O145" s="47"/>
      <c r="P145" s="47"/>
      <c r="Q145" s="47"/>
    </row>
    <row r="146" spans="2:17" x14ac:dyDescent="0.2">
      <c r="B146" s="48"/>
      <c r="C146" s="48"/>
      <c r="D146" s="48"/>
      <c r="E146" s="48"/>
      <c r="F146" s="48"/>
      <c r="G146" s="48"/>
      <c r="H146" s="48"/>
      <c r="I146" s="48"/>
      <c r="J146" s="47"/>
      <c r="K146" s="47"/>
      <c r="L146" s="47"/>
      <c r="M146" s="47"/>
      <c r="N146" s="47"/>
      <c r="O146" s="47"/>
      <c r="P146" s="47"/>
      <c r="Q146" s="47"/>
    </row>
    <row r="147" spans="2:17" x14ac:dyDescent="0.2">
      <c r="B147" s="48"/>
      <c r="C147" s="48"/>
      <c r="D147" s="48"/>
      <c r="E147" s="48"/>
      <c r="F147" s="48"/>
      <c r="G147" s="48"/>
      <c r="H147" s="48"/>
      <c r="I147" s="48"/>
      <c r="J147" s="47"/>
      <c r="K147" s="47"/>
      <c r="L147" s="47"/>
      <c r="M147" s="47"/>
      <c r="N147" s="47"/>
      <c r="O147" s="47"/>
      <c r="P147" s="47"/>
      <c r="Q147" s="47"/>
    </row>
    <row r="148" spans="2:17" x14ac:dyDescent="0.2">
      <c r="B148" s="48"/>
      <c r="C148" s="48"/>
      <c r="D148" s="48"/>
      <c r="E148" s="48"/>
      <c r="F148" s="48"/>
      <c r="G148" s="48"/>
      <c r="H148" s="48"/>
      <c r="I148" s="48"/>
      <c r="J148" s="47"/>
      <c r="K148" s="47"/>
      <c r="L148" s="47"/>
      <c r="M148" s="47"/>
      <c r="N148" s="47"/>
      <c r="O148" s="47"/>
      <c r="P148" s="47"/>
      <c r="Q148" s="47"/>
    </row>
    <row r="149" spans="2:17" x14ac:dyDescent="0.2">
      <c r="B149" s="48"/>
      <c r="C149" s="48"/>
      <c r="D149" s="48"/>
      <c r="E149" s="48"/>
      <c r="F149" s="48"/>
      <c r="G149" s="48"/>
      <c r="H149" s="48"/>
      <c r="I149" s="48"/>
      <c r="J149" s="47"/>
      <c r="K149" s="47"/>
      <c r="L149" s="47"/>
      <c r="M149" s="47"/>
      <c r="N149" s="47"/>
      <c r="O149" s="47"/>
      <c r="P149" s="47"/>
      <c r="Q149" s="47"/>
    </row>
    <row r="150" spans="2:17" x14ac:dyDescent="0.2">
      <c r="B150" s="48"/>
      <c r="C150" s="48"/>
      <c r="D150" s="48"/>
      <c r="E150" s="48"/>
      <c r="F150" s="48"/>
      <c r="G150" s="48"/>
      <c r="H150" s="48"/>
      <c r="I150" s="48"/>
      <c r="J150" s="47"/>
      <c r="K150" s="47"/>
      <c r="L150" s="47"/>
      <c r="M150" s="47"/>
      <c r="N150" s="47"/>
      <c r="O150" s="47"/>
      <c r="P150" s="47"/>
      <c r="Q150" s="47"/>
    </row>
    <row r="151" spans="2:17" x14ac:dyDescent="0.2">
      <c r="B151" s="48"/>
      <c r="C151" s="48"/>
      <c r="D151" s="48"/>
      <c r="E151" s="48"/>
      <c r="F151" s="48"/>
      <c r="G151" s="48"/>
      <c r="H151" s="48"/>
      <c r="I151" s="48"/>
      <c r="J151" s="47"/>
      <c r="K151" s="47"/>
      <c r="L151" s="47"/>
      <c r="M151" s="47"/>
      <c r="N151" s="47"/>
      <c r="O151" s="47"/>
      <c r="P151" s="47"/>
      <c r="Q151" s="47"/>
    </row>
    <row r="152" spans="2:17" x14ac:dyDescent="0.2">
      <c r="B152" s="48"/>
      <c r="C152" s="48"/>
      <c r="D152" s="48"/>
      <c r="E152" s="48"/>
      <c r="F152" s="48"/>
      <c r="G152" s="48"/>
      <c r="H152" s="48"/>
      <c r="I152" s="48"/>
      <c r="J152" s="47"/>
      <c r="K152" s="47"/>
      <c r="L152" s="47"/>
      <c r="M152" s="47"/>
      <c r="N152" s="47"/>
      <c r="O152" s="47"/>
      <c r="P152" s="47"/>
      <c r="Q152" s="47"/>
    </row>
    <row r="153" spans="2:17" x14ac:dyDescent="0.2">
      <c r="B153" s="48"/>
      <c r="C153" s="48"/>
      <c r="D153" s="48"/>
      <c r="E153" s="48"/>
      <c r="F153" s="48"/>
      <c r="G153" s="48"/>
      <c r="H153" s="48"/>
      <c r="I153" s="48"/>
      <c r="J153" s="47"/>
      <c r="K153" s="47"/>
      <c r="L153" s="47"/>
      <c r="M153" s="47"/>
      <c r="N153" s="47"/>
      <c r="O153" s="47"/>
      <c r="P153" s="47"/>
      <c r="Q153" s="47"/>
    </row>
    <row r="154" spans="2:17" x14ac:dyDescent="0.2">
      <c r="B154" s="48"/>
      <c r="C154" s="48"/>
      <c r="D154" s="48"/>
      <c r="E154" s="48"/>
      <c r="F154" s="48"/>
      <c r="G154" s="48"/>
      <c r="H154" s="48"/>
      <c r="I154" s="48"/>
      <c r="J154" s="47"/>
      <c r="K154" s="47"/>
      <c r="L154" s="47"/>
      <c r="M154" s="47"/>
      <c r="N154" s="47"/>
      <c r="O154" s="47"/>
      <c r="P154" s="47"/>
      <c r="Q154" s="47"/>
    </row>
    <row r="155" spans="2:17" x14ac:dyDescent="0.2">
      <c r="B155" s="48"/>
      <c r="C155" s="48"/>
      <c r="D155" s="48"/>
      <c r="E155" s="48"/>
      <c r="F155" s="48"/>
      <c r="G155" s="48"/>
      <c r="H155" s="48"/>
      <c r="I155" s="48"/>
      <c r="J155" s="47"/>
      <c r="K155" s="47"/>
      <c r="L155" s="47"/>
      <c r="M155" s="47"/>
      <c r="N155" s="47"/>
      <c r="O155" s="47"/>
      <c r="P155" s="47"/>
      <c r="Q155" s="47"/>
    </row>
    <row r="156" spans="2:17" x14ac:dyDescent="0.2">
      <c r="B156" s="48"/>
      <c r="C156" s="48"/>
      <c r="D156" s="48"/>
      <c r="E156" s="48"/>
      <c r="F156" s="48"/>
      <c r="G156" s="48"/>
      <c r="H156" s="48"/>
      <c r="I156" s="48"/>
      <c r="J156" s="47"/>
      <c r="K156" s="47"/>
      <c r="L156" s="47"/>
      <c r="M156" s="47"/>
      <c r="N156" s="47"/>
      <c r="O156" s="47"/>
      <c r="P156" s="47"/>
      <c r="Q156" s="47"/>
    </row>
    <row r="157" spans="2:17" x14ac:dyDescent="0.2">
      <c r="B157" s="48"/>
      <c r="C157" s="48"/>
      <c r="D157" s="48"/>
      <c r="E157" s="48"/>
      <c r="F157" s="48"/>
      <c r="G157" s="48"/>
      <c r="H157" s="48"/>
      <c r="I157" s="48"/>
      <c r="J157" s="47"/>
      <c r="K157" s="47"/>
      <c r="L157" s="47"/>
      <c r="M157" s="47"/>
      <c r="N157" s="47"/>
      <c r="O157" s="47"/>
      <c r="P157" s="47"/>
      <c r="Q157" s="47"/>
    </row>
    <row r="158" spans="2:17" x14ac:dyDescent="0.2">
      <c r="B158" s="48"/>
      <c r="C158" s="48"/>
      <c r="D158" s="48"/>
      <c r="E158" s="48"/>
      <c r="F158" s="48"/>
      <c r="G158" s="48"/>
      <c r="H158" s="48"/>
      <c r="I158" s="48"/>
      <c r="J158" s="47"/>
      <c r="K158" s="47"/>
      <c r="L158" s="47"/>
      <c r="M158" s="47"/>
      <c r="N158" s="47"/>
      <c r="O158" s="47"/>
      <c r="P158" s="47"/>
      <c r="Q158" s="47"/>
    </row>
    <row r="159" spans="2:17" x14ac:dyDescent="0.2">
      <c r="B159" s="48"/>
      <c r="C159" s="48"/>
      <c r="D159" s="48"/>
      <c r="E159" s="48"/>
      <c r="F159" s="48"/>
      <c r="G159" s="48"/>
      <c r="H159" s="48"/>
      <c r="I159" s="48"/>
      <c r="J159" s="47"/>
      <c r="K159" s="47"/>
      <c r="L159" s="47"/>
      <c r="M159" s="47"/>
      <c r="N159" s="47"/>
      <c r="O159" s="47"/>
      <c r="P159" s="47"/>
      <c r="Q159" s="47"/>
    </row>
    <row r="160" spans="2:17" x14ac:dyDescent="0.2">
      <c r="B160" s="48"/>
      <c r="C160" s="48"/>
      <c r="D160" s="48"/>
      <c r="E160" s="48"/>
      <c r="F160" s="48"/>
      <c r="G160" s="48"/>
      <c r="H160" s="48"/>
      <c r="I160" s="48"/>
      <c r="J160" s="47"/>
      <c r="K160" s="47"/>
      <c r="L160" s="47"/>
      <c r="M160" s="47"/>
      <c r="N160" s="47"/>
      <c r="O160" s="47"/>
      <c r="P160" s="47"/>
      <c r="Q160" s="47"/>
    </row>
    <row r="161" spans="2:17" x14ac:dyDescent="0.2">
      <c r="B161" s="48"/>
      <c r="C161" s="48"/>
      <c r="D161" s="48"/>
      <c r="E161" s="48"/>
      <c r="F161" s="48"/>
      <c r="G161" s="48"/>
      <c r="H161" s="48"/>
      <c r="I161" s="48"/>
      <c r="J161" s="47"/>
      <c r="K161" s="47"/>
      <c r="L161" s="47"/>
      <c r="M161" s="47"/>
      <c r="N161" s="47"/>
      <c r="O161" s="47"/>
      <c r="P161" s="47"/>
      <c r="Q161" s="47"/>
    </row>
    <row r="162" spans="2:17" x14ac:dyDescent="0.2">
      <c r="B162" s="48"/>
      <c r="C162" s="48"/>
      <c r="D162" s="48"/>
      <c r="E162" s="48"/>
      <c r="F162" s="48"/>
      <c r="G162" s="48"/>
      <c r="H162" s="48"/>
      <c r="I162" s="48"/>
      <c r="J162" s="47"/>
      <c r="K162" s="47"/>
      <c r="L162" s="47"/>
      <c r="M162" s="47"/>
      <c r="N162" s="47"/>
      <c r="O162" s="47"/>
      <c r="P162" s="47"/>
      <c r="Q162" s="47"/>
    </row>
    <row r="163" spans="2:17" x14ac:dyDescent="0.2">
      <c r="B163" s="48"/>
      <c r="C163" s="48"/>
      <c r="D163" s="48"/>
      <c r="E163" s="48"/>
      <c r="F163" s="48"/>
      <c r="G163" s="48"/>
      <c r="H163" s="48"/>
      <c r="I163" s="48"/>
      <c r="J163" s="47"/>
      <c r="K163" s="47"/>
      <c r="L163" s="47"/>
      <c r="M163" s="47"/>
      <c r="N163" s="47"/>
      <c r="O163" s="47"/>
      <c r="P163" s="47"/>
      <c r="Q163" s="47"/>
    </row>
    <row r="164" spans="2:17" x14ac:dyDescent="0.2">
      <c r="B164" s="48"/>
      <c r="C164" s="48"/>
      <c r="D164" s="48"/>
      <c r="E164" s="48"/>
      <c r="F164" s="48"/>
      <c r="G164" s="48"/>
      <c r="H164" s="48"/>
      <c r="I164" s="48"/>
      <c r="J164" s="47"/>
      <c r="K164" s="47"/>
      <c r="L164" s="47"/>
      <c r="M164" s="47"/>
      <c r="N164" s="47"/>
      <c r="O164" s="47"/>
      <c r="P164" s="47"/>
      <c r="Q164" s="47"/>
    </row>
    <row r="165" spans="2:17" x14ac:dyDescent="0.2">
      <c r="B165" s="48"/>
      <c r="C165" s="48"/>
      <c r="D165" s="48"/>
      <c r="E165" s="48"/>
      <c r="F165" s="48"/>
      <c r="G165" s="48"/>
      <c r="H165" s="48"/>
      <c r="I165" s="48"/>
      <c r="J165" s="47"/>
      <c r="K165" s="47"/>
      <c r="L165" s="47"/>
      <c r="M165" s="47"/>
      <c r="N165" s="47"/>
      <c r="O165" s="47"/>
      <c r="P165" s="47"/>
      <c r="Q165" s="47"/>
    </row>
    <row r="166" spans="2:17" x14ac:dyDescent="0.2">
      <c r="B166" s="48"/>
      <c r="C166" s="48"/>
      <c r="D166" s="48"/>
      <c r="E166" s="48"/>
      <c r="F166" s="48"/>
      <c r="G166" s="48"/>
      <c r="H166" s="48"/>
      <c r="I166" s="48"/>
      <c r="J166" s="47"/>
      <c r="K166" s="47"/>
      <c r="L166" s="47"/>
      <c r="M166" s="47"/>
      <c r="N166" s="47"/>
      <c r="O166" s="47"/>
      <c r="P166" s="47"/>
      <c r="Q166" s="47"/>
    </row>
    <row r="167" spans="2:17" x14ac:dyDescent="0.2">
      <c r="B167" s="48"/>
      <c r="C167" s="48"/>
      <c r="D167" s="48"/>
      <c r="E167" s="48"/>
      <c r="F167" s="48"/>
      <c r="G167" s="48"/>
      <c r="H167" s="48"/>
      <c r="I167" s="48"/>
      <c r="J167" s="47"/>
      <c r="K167" s="47"/>
      <c r="L167" s="47"/>
      <c r="M167" s="47"/>
      <c r="N167" s="47"/>
      <c r="O167" s="47"/>
      <c r="P167" s="47"/>
      <c r="Q167" s="47"/>
    </row>
    <row r="168" spans="2:17" x14ac:dyDescent="0.2">
      <c r="B168" s="47"/>
      <c r="C168" s="47"/>
      <c r="D168" s="47"/>
      <c r="E168" s="47"/>
      <c r="F168" s="47"/>
      <c r="G168" s="47"/>
      <c r="H168" s="47"/>
      <c r="I168" s="47"/>
      <c r="J168" s="47"/>
      <c r="K168" s="47"/>
      <c r="L168" s="47"/>
      <c r="M168" s="47"/>
      <c r="N168" s="47"/>
      <c r="O168" s="47"/>
      <c r="P168" s="47"/>
      <c r="Q168" s="47"/>
    </row>
    <row r="169" spans="2:17" x14ac:dyDescent="0.2">
      <c r="B169" s="47"/>
      <c r="C169" s="47"/>
      <c r="D169" s="47"/>
      <c r="E169" s="47"/>
      <c r="F169" s="47"/>
      <c r="G169" s="47"/>
      <c r="H169" s="47"/>
      <c r="I169" s="47"/>
      <c r="J169" s="47"/>
      <c r="K169" s="47"/>
      <c r="L169" s="47"/>
      <c r="M169" s="47"/>
      <c r="N169" s="47"/>
      <c r="O169" s="47"/>
      <c r="P169" s="47"/>
      <c r="Q169" s="47"/>
    </row>
    <row r="170" spans="2:17" x14ac:dyDescent="0.2">
      <c r="B170" s="47"/>
      <c r="C170" s="47"/>
      <c r="D170" s="47"/>
      <c r="E170" s="47"/>
      <c r="F170" s="47"/>
      <c r="G170" s="47"/>
      <c r="H170" s="47"/>
      <c r="I170" s="47"/>
      <c r="J170" s="47"/>
      <c r="K170" s="47"/>
      <c r="L170" s="47"/>
      <c r="M170" s="47"/>
      <c r="N170" s="47"/>
      <c r="O170" s="47"/>
      <c r="P170" s="47"/>
      <c r="Q170" s="47"/>
    </row>
    <row r="171" spans="2:17" x14ac:dyDescent="0.2">
      <c r="B171" s="47"/>
      <c r="C171" s="47"/>
      <c r="D171" s="47"/>
      <c r="E171" s="47"/>
      <c r="F171" s="47"/>
      <c r="G171" s="47"/>
      <c r="H171" s="47"/>
      <c r="I171" s="47"/>
      <c r="J171" s="47"/>
      <c r="K171" s="47"/>
      <c r="L171" s="47"/>
      <c r="M171" s="47"/>
      <c r="N171" s="47"/>
    </row>
    <row r="172" spans="2:17" x14ac:dyDescent="0.2">
      <c r="B172" s="47"/>
      <c r="C172" s="47"/>
      <c r="D172" s="47"/>
      <c r="E172" s="47"/>
      <c r="F172" s="47"/>
      <c r="G172" s="47"/>
      <c r="H172" s="47"/>
      <c r="I172" s="47"/>
      <c r="J172" s="47"/>
      <c r="K172" s="47"/>
      <c r="L172" s="47"/>
      <c r="M172" s="47"/>
      <c r="N172" s="47"/>
    </row>
    <row r="173" spans="2:17" x14ac:dyDescent="0.2">
      <c r="B173" s="47"/>
      <c r="C173" s="47"/>
      <c r="D173" s="47"/>
      <c r="E173" s="47"/>
      <c r="F173" s="47"/>
      <c r="G173" s="47"/>
      <c r="H173" s="47"/>
      <c r="I173" s="47"/>
      <c r="J173" s="47"/>
      <c r="K173" s="47"/>
      <c r="L173" s="47"/>
      <c r="M173" s="47"/>
      <c r="N173" s="47"/>
    </row>
    <row r="174" spans="2:17" x14ac:dyDescent="0.2">
      <c r="B174" s="47"/>
      <c r="C174" s="47"/>
      <c r="D174" s="47"/>
      <c r="E174" s="47"/>
      <c r="F174" s="47"/>
      <c r="G174" s="47"/>
      <c r="H174" s="47"/>
      <c r="I174" s="47"/>
      <c r="J174" s="47"/>
      <c r="K174" s="47"/>
    </row>
  </sheetData>
  <sheetProtection password="8E59" sheet="1" objects="1" scenarios="1" formatCells="0" formatColumns="0" formatRows="0" insertColumns="0" insertRows="0" insertHyperlinks="0" deleteColumns="0" deleteRows="0" selectLockedCells="1" sort="0" autoFilter="0" pivotTables="0"/>
  <protectedRanges>
    <protectedRange sqref="C36:N56 B37:B56" name="Rozsah2"/>
    <protectedRange sqref="B3:N18" name="Rozsah1"/>
  </protectedRanges>
  <sortState ref="T19:U29">
    <sortCondition ref="T19"/>
  </sortState>
  <mergeCells count="2">
    <mergeCell ref="B58:P58"/>
    <mergeCell ref="B33:P33"/>
  </mergeCells>
  <hyperlinks>
    <hyperlink ref="H13" r:id="rId1" display="tu"/>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moveWithCells="1">
                  <from>
                    <xdr:col>1</xdr:col>
                    <xdr:colOff>1190625</xdr:colOff>
                    <xdr:row>2</xdr:row>
                    <xdr:rowOff>0</xdr:rowOff>
                  </from>
                  <to>
                    <xdr:col>2</xdr:col>
                    <xdr:colOff>333375</xdr:colOff>
                    <xdr:row>3</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219075</xdr:colOff>
                    <xdr:row>6</xdr:row>
                    <xdr:rowOff>85725</xdr:rowOff>
                  </from>
                  <to>
                    <xdr:col>5</xdr:col>
                    <xdr:colOff>628650</xdr:colOff>
                    <xdr:row>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219075</xdr:colOff>
                    <xdr:row>5</xdr:row>
                    <xdr:rowOff>57150</xdr:rowOff>
                  </from>
                  <to>
                    <xdr:col>6</xdr:col>
                    <xdr:colOff>219075</xdr:colOff>
                    <xdr:row>6</xdr:row>
                    <xdr:rowOff>133350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1</xdr:col>
                    <xdr:colOff>95250</xdr:colOff>
                    <xdr:row>8</xdr:row>
                    <xdr:rowOff>57150</xdr:rowOff>
                  </from>
                  <to>
                    <xdr:col>2</xdr:col>
                    <xdr:colOff>104775</xdr:colOff>
                    <xdr:row>9</xdr:row>
                    <xdr:rowOff>133350</xdr:rowOff>
                  </to>
                </anchor>
              </controlPr>
            </control>
          </mc:Choice>
        </mc:AlternateContent>
        <mc:AlternateContent xmlns:mc="http://schemas.openxmlformats.org/markup-compatibility/2006">
          <mc:Choice Requires="x14">
            <control shapeId="1034" r:id="rId9" name="Drop Down 10">
              <controlPr defaultSize="0" autoLine="0" autoPict="0">
                <anchor moveWithCells="1">
                  <from>
                    <xdr:col>1</xdr:col>
                    <xdr:colOff>57150</xdr:colOff>
                    <xdr:row>12</xdr:row>
                    <xdr:rowOff>47625</xdr:rowOff>
                  </from>
                  <to>
                    <xdr:col>2</xdr:col>
                    <xdr:colOff>142875</xdr:colOff>
                    <xdr:row>13</xdr:row>
                    <xdr:rowOff>85725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219075</xdr:colOff>
                    <xdr:row>7</xdr:row>
                    <xdr:rowOff>114300</xdr:rowOff>
                  </from>
                  <to>
                    <xdr:col>6</xdr:col>
                    <xdr:colOff>142875</xdr:colOff>
                    <xdr:row>9</xdr:row>
                    <xdr:rowOff>57150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219075</xdr:colOff>
                    <xdr:row>9</xdr:row>
                    <xdr:rowOff>0</xdr:rowOff>
                  </from>
                  <to>
                    <xdr:col>6</xdr:col>
                    <xdr:colOff>85725</xdr:colOff>
                    <xdr:row>10</xdr:row>
                    <xdr:rowOff>85725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219075</xdr:colOff>
                    <xdr:row>10</xdr:row>
                    <xdr:rowOff>38100</xdr:rowOff>
                  </from>
                  <to>
                    <xdr:col>6</xdr:col>
                    <xdr:colOff>85725</xdr:colOff>
                    <xdr:row>11</xdr:row>
                    <xdr:rowOff>123825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0</xdr:colOff>
                    <xdr:row>5</xdr:row>
                    <xdr:rowOff>57150</xdr:rowOff>
                  </from>
                  <to>
                    <xdr:col>11</xdr:col>
                    <xdr:colOff>304800</xdr:colOff>
                    <xdr:row>7</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7</xdr:col>
                    <xdr:colOff>0</xdr:colOff>
                    <xdr:row>6</xdr:row>
                    <xdr:rowOff>76200</xdr:rowOff>
                  </from>
                  <to>
                    <xdr:col>10</xdr:col>
                    <xdr:colOff>152400</xdr:colOff>
                    <xdr:row>8</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7</xdr:col>
                    <xdr:colOff>0</xdr:colOff>
                    <xdr:row>7</xdr:row>
                    <xdr:rowOff>104775</xdr:rowOff>
                  </from>
                  <to>
                    <xdr:col>11</xdr:col>
                    <xdr:colOff>142875</xdr:colOff>
                    <xdr:row>9</xdr:row>
                    <xdr:rowOff>47625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7</xdr:col>
                    <xdr:colOff>0</xdr:colOff>
                    <xdr:row>9</xdr:row>
                    <xdr:rowOff>0</xdr:rowOff>
                  </from>
                  <to>
                    <xdr:col>10</xdr:col>
                    <xdr:colOff>152400</xdr:colOff>
                    <xdr:row>10</xdr:row>
                    <xdr:rowOff>85725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7</xdr:col>
                    <xdr:colOff>0</xdr:colOff>
                    <xdr:row>10</xdr:row>
                    <xdr:rowOff>38100</xdr:rowOff>
                  </from>
                  <to>
                    <xdr:col>10</xdr:col>
                    <xdr:colOff>152400</xdr:colOff>
                    <xdr:row>11</xdr:row>
                    <xdr:rowOff>123825</xdr:rowOff>
                  </to>
                </anchor>
              </controlPr>
            </control>
          </mc:Choice>
        </mc:AlternateContent>
        <mc:AlternateContent xmlns:mc="http://schemas.openxmlformats.org/markup-compatibility/2006">
          <mc:Choice Requires="x14">
            <control shapeId="1043" r:id="rId18" name="Drop Down 19">
              <controlPr defaultSize="0" autoLine="0" autoPict="0">
                <anchor moveWithCells="1">
                  <from>
                    <xdr:col>1</xdr:col>
                    <xdr:colOff>1190625</xdr:colOff>
                    <xdr:row>3</xdr:row>
                    <xdr:rowOff>76200</xdr:rowOff>
                  </from>
                  <to>
                    <xdr:col>2</xdr:col>
                    <xdr:colOff>333375</xdr:colOff>
                    <xdr:row>4</xdr:row>
                    <xdr:rowOff>133350</xdr:rowOff>
                  </to>
                </anchor>
              </controlPr>
            </control>
          </mc:Choice>
        </mc:AlternateContent>
        <mc:AlternateContent xmlns:mc="http://schemas.openxmlformats.org/markup-compatibility/2006">
          <mc:Choice Requires="x14">
            <control shapeId="1044" r:id="rId19" name="Drop Down 20">
              <controlPr defaultSize="0" autoLine="0" autoPict="0">
                <anchor moveWithCells="1">
                  <from>
                    <xdr:col>1</xdr:col>
                    <xdr:colOff>161925</xdr:colOff>
                    <xdr:row>16</xdr:row>
                    <xdr:rowOff>19050</xdr:rowOff>
                  </from>
                  <to>
                    <xdr:col>1</xdr:col>
                    <xdr:colOff>1533525</xdr:colOff>
                    <xdr:row>17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V537"/>
  <sheetViews>
    <sheetView zoomScaleNormal="100" workbookViewId="0">
      <selection activeCell="K6" sqref="K6"/>
    </sheetView>
  </sheetViews>
  <sheetFormatPr defaultRowHeight="11.25" x14ac:dyDescent="0.2"/>
  <cols>
    <col min="1" max="2" width="9.28515625" style="40" bestFit="1" customWidth="1"/>
    <col min="3" max="3" width="13.7109375" style="40" customWidth="1"/>
    <col min="4" max="4" width="8.28515625" style="40" customWidth="1"/>
    <col min="5" max="7" width="10.42578125" style="62" bestFit="1" customWidth="1"/>
    <col min="8" max="8" width="16.28515625" style="62" customWidth="1"/>
    <col min="9" max="9" width="12.5703125" style="62" customWidth="1"/>
    <col min="10" max="11" width="10.42578125" style="62" bestFit="1" customWidth="1"/>
    <col min="12" max="15" width="10" style="62" bestFit="1" customWidth="1"/>
    <col min="16" max="19" width="10.85546875" style="61" bestFit="1" customWidth="1"/>
    <col min="20" max="16384" width="9.140625" style="61"/>
  </cols>
  <sheetData>
    <row r="1" spans="1:20" s="40" customFormat="1" x14ac:dyDescent="0.2">
      <c r="E1" s="65"/>
      <c r="F1" s="65"/>
      <c r="G1" s="65"/>
      <c r="H1" s="65"/>
      <c r="I1" s="65"/>
      <c r="J1" s="65"/>
      <c r="K1" s="65"/>
      <c r="L1" s="65"/>
      <c r="M1" s="65"/>
      <c r="N1" s="65"/>
      <c r="O1" s="65"/>
    </row>
    <row r="2" spans="1:20" s="40" customFormat="1" x14ac:dyDescent="0.2">
      <c r="E2" s="65"/>
      <c r="F2" s="65"/>
      <c r="G2" s="65"/>
      <c r="H2" s="65"/>
      <c r="I2" s="65"/>
      <c r="J2" s="65"/>
      <c r="K2" s="65"/>
      <c r="L2" s="65"/>
      <c r="M2" s="65"/>
      <c r="N2" s="65"/>
      <c r="O2" s="65"/>
    </row>
    <row r="3" spans="1:20" s="40" customFormat="1" x14ac:dyDescent="0.2">
      <c r="E3" s="65"/>
      <c r="F3" s="65"/>
      <c r="G3" s="65"/>
      <c r="H3" s="65"/>
      <c r="I3" s="65"/>
      <c r="J3" s="65"/>
      <c r="K3" s="65"/>
      <c r="L3" s="65"/>
      <c r="M3" s="65"/>
      <c r="N3" s="65"/>
      <c r="O3" s="65"/>
    </row>
    <row r="4" spans="1:20" s="40" customFormat="1" x14ac:dyDescent="0.2">
      <c r="E4" s="65"/>
      <c r="F4" s="65"/>
      <c r="G4" s="65"/>
      <c r="H4" s="65"/>
      <c r="I4" s="65"/>
      <c r="J4" s="65"/>
      <c r="K4" s="65"/>
      <c r="L4" s="65"/>
      <c r="M4" s="65"/>
      <c r="N4" s="65"/>
      <c r="O4" s="65"/>
    </row>
    <row r="5" spans="1:20" s="40" customFormat="1" x14ac:dyDescent="0.2">
      <c r="E5" s="65"/>
      <c r="F5" s="65"/>
      <c r="G5" s="65"/>
      <c r="H5" s="65"/>
      <c r="I5" s="65"/>
      <c r="J5" s="65"/>
      <c r="K5" s="65"/>
      <c r="L5" s="65"/>
      <c r="M5" s="65"/>
      <c r="N5" s="65"/>
      <c r="O5" s="65"/>
    </row>
    <row r="6" spans="1:20" s="40" customFormat="1" x14ac:dyDescent="0.2">
      <c r="E6" s="65"/>
      <c r="F6" s="65"/>
      <c r="G6" s="65"/>
      <c r="H6" s="65"/>
      <c r="I6" s="65"/>
      <c r="J6" s="65"/>
      <c r="K6" s="65"/>
      <c r="L6" s="65"/>
      <c r="M6" s="65"/>
      <c r="N6" s="65"/>
      <c r="O6" s="65"/>
    </row>
    <row r="7" spans="1:20" s="40" customFormat="1" x14ac:dyDescent="0.2">
      <c r="C7" s="66" t="s">
        <v>44</v>
      </c>
      <c r="E7" s="67">
        <v>1</v>
      </c>
      <c r="F7" s="67">
        <v>2</v>
      </c>
      <c r="G7" s="67">
        <v>3</v>
      </c>
      <c r="H7" s="67">
        <v>4</v>
      </c>
      <c r="I7" s="67">
        <v>5</v>
      </c>
      <c r="J7" s="67">
        <v>6</v>
      </c>
      <c r="K7" s="67">
        <v>7</v>
      </c>
      <c r="L7" s="67">
        <v>8</v>
      </c>
      <c r="M7" s="67">
        <v>9</v>
      </c>
      <c r="N7" s="67">
        <v>10</v>
      </c>
      <c r="O7" s="67">
        <v>11</v>
      </c>
      <c r="P7" s="68">
        <v>12</v>
      </c>
      <c r="Q7" s="68">
        <v>13</v>
      </c>
      <c r="R7" s="68">
        <v>14</v>
      </c>
      <c r="S7" s="68">
        <v>15</v>
      </c>
      <c r="T7" s="68">
        <v>16</v>
      </c>
    </row>
    <row r="8" spans="1:20" s="40" customFormat="1" x14ac:dyDescent="0.2">
      <c r="C8" s="66" t="s">
        <v>94</v>
      </c>
      <c r="E8" s="69" t="s">
        <v>50</v>
      </c>
      <c r="F8" s="69" t="s">
        <v>51</v>
      </c>
      <c r="G8" s="69" t="s">
        <v>52</v>
      </c>
      <c r="H8" s="69" t="s">
        <v>53</v>
      </c>
      <c r="I8" s="69" t="s">
        <v>54</v>
      </c>
      <c r="J8" s="69" t="s">
        <v>55</v>
      </c>
      <c r="K8" s="69" t="s">
        <v>56</v>
      </c>
      <c r="L8" s="69" t="s">
        <v>57</v>
      </c>
      <c r="M8" s="69" t="s">
        <v>58</v>
      </c>
      <c r="N8" s="69" t="s">
        <v>59</v>
      </c>
      <c r="O8" s="69" t="s">
        <v>100</v>
      </c>
      <c r="P8" s="69" t="s">
        <v>101</v>
      </c>
      <c r="Q8" s="69">
        <v>2013</v>
      </c>
      <c r="R8" s="69" t="s">
        <v>103</v>
      </c>
      <c r="S8" s="69" t="s">
        <v>104</v>
      </c>
      <c r="T8" s="69" t="s">
        <v>105</v>
      </c>
    </row>
    <row r="9" spans="1:20" s="40" customFormat="1" x14ac:dyDescent="0.2">
      <c r="A9" s="40" t="str">
        <f t="shared" ref="A9:A43" si="0">CONCATENATE(B9,D9)</f>
        <v>EU27IP</v>
      </c>
      <c r="B9" s="40" t="str">
        <f>VLOOKUP(C9,'A2'!$A$1:$B$35,2,FALSE)</f>
        <v>EU27</v>
      </c>
      <c r="C9" s="40" t="s">
        <v>60</v>
      </c>
      <c r="D9" s="40" t="s">
        <v>96</v>
      </c>
      <c r="E9" s="65">
        <v>333518.7</v>
      </c>
      <c r="F9" s="65">
        <v>317164.5</v>
      </c>
      <c r="G9" s="65">
        <v>305077.09999999998</v>
      </c>
      <c r="H9" s="65">
        <v>301973.2</v>
      </c>
      <c r="I9" s="65">
        <v>306134.5</v>
      </c>
      <c r="J9" s="65">
        <v>312947.40000000002</v>
      </c>
      <c r="K9" s="65">
        <v>338590.6</v>
      </c>
      <c r="L9" s="65">
        <v>347216.3</v>
      </c>
      <c r="M9" s="65">
        <v>309766.2</v>
      </c>
      <c r="N9" s="65">
        <v>337156.1</v>
      </c>
      <c r="O9" s="65">
        <v>372469</v>
      </c>
      <c r="P9" s="70">
        <v>379524.9</v>
      </c>
    </row>
    <row r="10" spans="1:20" s="40" customFormat="1" x14ac:dyDescent="0.2">
      <c r="A10" s="40" t="str">
        <f t="shared" si="0"/>
        <v>EU15IP</v>
      </c>
      <c r="B10" s="40" t="str">
        <f>VLOOKUP(C10,'A2'!$A$1:$B$35,2,FALSE)</f>
        <v>EU15</v>
      </c>
      <c r="C10" s="40" t="s">
        <v>61</v>
      </c>
      <c r="D10" s="40" t="s">
        <v>96</v>
      </c>
      <c r="E10" s="65">
        <v>318878.2</v>
      </c>
      <c r="F10" s="65">
        <v>303442.59999999998</v>
      </c>
      <c r="G10" s="65">
        <v>292123.90000000002</v>
      </c>
      <c r="H10" s="65">
        <v>288373.59999999998</v>
      </c>
      <c r="I10" s="65">
        <v>291076.90000000002</v>
      </c>
      <c r="J10" s="65">
        <v>297760.59999999998</v>
      </c>
      <c r="K10" s="65">
        <v>322424.40000000002</v>
      </c>
      <c r="L10" s="65">
        <v>329595.7</v>
      </c>
      <c r="M10" s="65">
        <v>290836.2</v>
      </c>
      <c r="N10" s="65">
        <v>316587.5</v>
      </c>
      <c r="O10" s="65">
        <v>350489.1</v>
      </c>
      <c r="P10" s="70">
        <v>355726.1</v>
      </c>
    </row>
    <row r="11" spans="1:20" s="40" customFormat="1" x14ac:dyDescent="0.2">
      <c r="A11" s="40" t="str">
        <f t="shared" si="0"/>
        <v>BEIP</v>
      </c>
      <c r="B11" s="40" t="str">
        <f>VLOOKUP(C11,'A2'!$A$1:$B$35,2,FALSE)</f>
        <v>BE</v>
      </c>
      <c r="C11" s="40" t="s">
        <v>62</v>
      </c>
      <c r="D11" s="40" t="s">
        <v>96</v>
      </c>
      <c r="E11" s="65">
        <v>16846.8</v>
      </c>
      <c r="F11" s="65">
        <v>15453.5</v>
      </c>
      <c r="G11" s="65">
        <v>14713.2</v>
      </c>
      <c r="H11" s="65">
        <v>13915.8</v>
      </c>
      <c r="I11" s="65">
        <v>13083.4</v>
      </c>
      <c r="J11" s="65">
        <v>12821.2</v>
      </c>
      <c r="K11" s="65">
        <v>13117.1</v>
      </c>
      <c r="L11" s="65">
        <v>13386.7</v>
      </c>
      <c r="M11" s="65">
        <v>12639.6</v>
      </c>
      <c r="N11" s="65">
        <v>12469.7</v>
      </c>
      <c r="O11" s="65">
        <v>12742.7</v>
      </c>
      <c r="P11" s="70">
        <v>13070.5</v>
      </c>
    </row>
    <row r="12" spans="1:20" s="40" customFormat="1" x14ac:dyDescent="0.2">
      <c r="A12" s="40" t="str">
        <f t="shared" si="0"/>
        <v>BGIP</v>
      </c>
      <c r="B12" s="40" t="str">
        <f>VLOOKUP(C12,'A2'!$A$1:$B$35,2,FALSE)</f>
        <v>BG</v>
      </c>
      <c r="C12" s="40" t="s">
        <v>63</v>
      </c>
      <c r="D12" s="40" t="s">
        <v>96</v>
      </c>
      <c r="E12" s="65">
        <v>663.7</v>
      </c>
      <c r="F12" s="65">
        <v>386.2</v>
      </c>
      <c r="G12" s="65">
        <v>409.1</v>
      </c>
      <c r="H12" s="65">
        <v>389.1</v>
      </c>
      <c r="I12" s="65">
        <v>374.2</v>
      </c>
      <c r="J12" s="65">
        <v>353.3</v>
      </c>
      <c r="K12" s="65">
        <v>362.5</v>
      </c>
      <c r="L12" s="65">
        <v>312.2</v>
      </c>
      <c r="M12" s="65">
        <v>267.10000000000002</v>
      </c>
      <c r="N12" s="65">
        <v>259.7</v>
      </c>
      <c r="O12" s="65">
        <v>283.39999999999998</v>
      </c>
      <c r="P12" s="40">
        <v>343.2</v>
      </c>
    </row>
    <row r="13" spans="1:20" s="40" customFormat="1" x14ac:dyDescent="0.2">
      <c r="A13" s="40" t="str">
        <f t="shared" si="0"/>
        <v>CZIP</v>
      </c>
      <c r="B13" s="40" t="str">
        <f>VLOOKUP(C13,'A2'!$A$1:$B$35,2,FALSE)</f>
        <v>CZ</v>
      </c>
      <c r="C13" s="40" t="s">
        <v>64</v>
      </c>
      <c r="D13" s="40" t="s">
        <v>96</v>
      </c>
      <c r="E13" s="65">
        <v>698.4</v>
      </c>
      <c r="F13" s="65">
        <v>956.7</v>
      </c>
      <c r="G13" s="65">
        <v>883.8</v>
      </c>
      <c r="H13" s="65">
        <v>991.5</v>
      </c>
      <c r="I13" s="65">
        <v>1143.2</v>
      </c>
      <c r="J13" s="65">
        <v>1246</v>
      </c>
      <c r="K13" s="65">
        <v>1434.2</v>
      </c>
      <c r="L13" s="65">
        <v>1581.4</v>
      </c>
      <c r="M13" s="65">
        <v>1794.4</v>
      </c>
      <c r="N13" s="65">
        <v>2020.4</v>
      </c>
      <c r="O13" s="65">
        <v>2136.9</v>
      </c>
      <c r="P13" s="70">
        <v>2225.6999999999998</v>
      </c>
    </row>
    <row r="14" spans="1:20" s="40" customFormat="1" x14ac:dyDescent="0.2">
      <c r="A14" s="40" t="str">
        <f t="shared" si="0"/>
        <v>DKIP</v>
      </c>
      <c r="B14" s="40" t="str">
        <f>VLOOKUP(C14,'A2'!$A$1:$B$35,2,FALSE)</f>
        <v>DK</v>
      </c>
      <c r="C14" s="40" t="s">
        <v>65</v>
      </c>
      <c r="D14" s="40" t="s">
        <v>96</v>
      </c>
      <c r="E14" s="65">
        <v>6134.1</v>
      </c>
      <c r="F14" s="65">
        <v>5876.7</v>
      </c>
      <c r="G14" s="65">
        <v>5406.4</v>
      </c>
      <c r="H14" s="65">
        <v>5049.3999999999996</v>
      </c>
      <c r="I14" s="65">
        <v>4313.3</v>
      </c>
      <c r="J14" s="65">
        <v>3873.9</v>
      </c>
      <c r="K14" s="65">
        <v>3599</v>
      </c>
      <c r="L14" s="65">
        <v>3297.1</v>
      </c>
      <c r="M14" s="65">
        <v>4179.3</v>
      </c>
      <c r="N14" s="65">
        <v>4396</v>
      </c>
      <c r="O14" s="65">
        <v>4663.8999999999996</v>
      </c>
      <c r="P14" s="70">
        <v>4397.8</v>
      </c>
    </row>
    <row r="15" spans="1:20" s="40" customFormat="1" x14ac:dyDescent="0.2">
      <c r="A15" s="40" t="str">
        <f t="shared" si="0"/>
        <v>DEIP</v>
      </c>
      <c r="B15" s="40" t="str">
        <f>VLOOKUP(C15,'A2'!$A$1:$B$35,2,FALSE)</f>
        <v>DE</v>
      </c>
      <c r="C15" s="40" t="s">
        <v>66</v>
      </c>
      <c r="D15" s="40" t="s">
        <v>96</v>
      </c>
      <c r="E15" s="65">
        <v>64970</v>
      </c>
      <c r="F15" s="65">
        <v>63190</v>
      </c>
      <c r="G15" s="65">
        <v>64790</v>
      </c>
      <c r="H15" s="65">
        <v>63130</v>
      </c>
      <c r="I15" s="65">
        <v>63220</v>
      </c>
      <c r="J15" s="65">
        <v>66140</v>
      </c>
      <c r="K15" s="65">
        <v>68510</v>
      </c>
      <c r="L15" s="65">
        <v>68260</v>
      </c>
      <c r="M15" s="65">
        <v>63540</v>
      </c>
      <c r="N15" s="65">
        <v>63450</v>
      </c>
      <c r="O15" s="65">
        <v>65670</v>
      </c>
      <c r="P15" s="70">
        <v>63810</v>
      </c>
    </row>
    <row r="16" spans="1:20" s="40" customFormat="1" x14ac:dyDescent="0.2">
      <c r="A16" s="40" t="str">
        <f t="shared" si="0"/>
        <v>EEIP</v>
      </c>
      <c r="B16" s="40" t="str">
        <f>VLOOKUP(C16,'A2'!$A$1:$B$35,2,FALSE)</f>
        <v>EE</v>
      </c>
      <c r="C16" s="40" t="s">
        <v>67</v>
      </c>
      <c r="D16" s="40" t="s">
        <v>96</v>
      </c>
      <c r="E16" s="65">
        <v>10.199999999999999</v>
      </c>
      <c r="F16" s="65">
        <v>16.3</v>
      </c>
      <c r="G16" s="65">
        <v>18.2</v>
      </c>
      <c r="H16" s="65">
        <v>22</v>
      </c>
      <c r="I16" s="65">
        <v>21.5</v>
      </c>
      <c r="J16" s="65">
        <v>23.2</v>
      </c>
      <c r="K16" s="65">
        <v>26.9</v>
      </c>
      <c r="L16" s="65">
        <v>33.799999999999997</v>
      </c>
      <c r="M16" s="65">
        <v>27.5</v>
      </c>
      <c r="N16" s="65">
        <v>17.8</v>
      </c>
      <c r="O16" s="65">
        <v>22.3</v>
      </c>
      <c r="P16" s="40">
        <v>28.5</v>
      </c>
    </row>
    <row r="17" spans="1:16" s="40" customFormat="1" x14ac:dyDescent="0.2">
      <c r="A17" s="40" t="str">
        <f t="shared" si="0"/>
        <v>IEIP</v>
      </c>
      <c r="B17" s="40" t="str">
        <f>VLOOKUP(C17,'A2'!$A$1:$B$35,2,FALSE)</f>
        <v>IE</v>
      </c>
      <c r="C17" s="40" t="s">
        <v>68</v>
      </c>
      <c r="D17" s="40" t="s">
        <v>96</v>
      </c>
      <c r="E17" s="65">
        <v>1757</v>
      </c>
      <c r="F17" s="65">
        <v>1788.2</v>
      </c>
      <c r="G17" s="65">
        <v>1769.7</v>
      </c>
      <c r="H17" s="65">
        <v>1709.2</v>
      </c>
      <c r="I17" s="65">
        <v>1737.4</v>
      </c>
      <c r="J17" s="65">
        <v>1846.3</v>
      </c>
      <c r="K17" s="65">
        <v>1979.2</v>
      </c>
      <c r="L17" s="65">
        <v>2397.5</v>
      </c>
      <c r="M17" s="65">
        <v>3289.5</v>
      </c>
      <c r="N17" s="65">
        <v>4983.6000000000004</v>
      </c>
      <c r="O17" s="65">
        <v>5190.5</v>
      </c>
      <c r="P17" s="70">
        <v>5911.7</v>
      </c>
    </row>
    <row r="18" spans="1:16" s="40" customFormat="1" x14ac:dyDescent="0.2">
      <c r="A18" s="40" t="str">
        <f t="shared" si="0"/>
        <v>GRIP</v>
      </c>
      <c r="B18" s="40" t="str">
        <f>VLOOKUP(C18,'A2'!$A$1:$B$35,2,FALSE)</f>
        <v>GR</v>
      </c>
      <c r="C18" s="40" t="s">
        <v>69</v>
      </c>
      <c r="D18" s="40" t="s">
        <v>96</v>
      </c>
      <c r="E18" s="65">
        <v>9457</v>
      </c>
      <c r="F18" s="65">
        <v>8741</v>
      </c>
      <c r="G18" s="65">
        <v>8587</v>
      </c>
      <c r="H18" s="65">
        <v>8986</v>
      </c>
      <c r="I18" s="65">
        <v>9007</v>
      </c>
      <c r="J18" s="65">
        <v>9778</v>
      </c>
      <c r="K18" s="65">
        <v>10684</v>
      </c>
      <c r="L18" s="65">
        <v>11937</v>
      </c>
      <c r="M18" s="65">
        <v>11918</v>
      </c>
      <c r="N18" s="65">
        <v>13193</v>
      </c>
      <c r="O18" s="65">
        <v>15017</v>
      </c>
      <c r="P18" s="70">
        <v>9705</v>
      </c>
    </row>
    <row r="19" spans="1:16" s="40" customFormat="1" x14ac:dyDescent="0.2">
      <c r="A19" s="40" t="str">
        <f t="shared" si="0"/>
        <v>ESIP</v>
      </c>
      <c r="B19" s="40" t="str">
        <f>VLOOKUP(C19,'A2'!$A$1:$B$35,2,FALSE)</f>
        <v>ES</v>
      </c>
      <c r="C19" s="40" t="s">
        <v>70</v>
      </c>
      <c r="D19" s="40" t="s">
        <v>96</v>
      </c>
      <c r="E19" s="65">
        <v>20772</v>
      </c>
      <c r="F19" s="65">
        <v>19781</v>
      </c>
      <c r="G19" s="65">
        <v>18554</v>
      </c>
      <c r="H19" s="65">
        <v>17192</v>
      </c>
      <c r="I19" s="65">
        <v>16271</v>
      </c>
      <c r="J19" s="65">
        <v>16159</v>
      </c>
      <c r="K19" s="65">
        <v>16940</v>
      </c>
      <c r="L19" s="65">
        <v>17399</v>
      </c>
      <c r="M19" s="65">
        <v>18520</v>
      </c>
      <c r="N19" s="65">
        <v>20384</v>
      </c>
      <c r="O19" s="65">
        <v>26314</v>
      </c>
      <c r="P19" s="70">
        <v>31191</v>
      </c>
    </row>
    <row r="20" spans="1:16" s="40" customFormat="1" x14ac:dyDescent="0.2">
      <c r="A20" s="40" t="str">
        <f t="shared" si="0"/>
        <v>FRIP</v>
      </c>
      <c r="B20" s="40" t="str">
        <f>VLOOKUP(C20,'A2'!$A$1:$B$35,2,FALSE)</f>
        <v>FR</v>
      </c>
      <c r="C20" s="40" t="s">
        <v>71</v>
      </c>
      <c r="D20" s="40" t="s">
        <v>96</v>
      </c>
      <c r="E20" s="65">
        <v>45142</v>
      </c>
      <c r="F20" s="65">
        <v>45561</v>
      </c>
      <c r="G20" s="65">
        <v>44789</v>
      </c>
      <c r="H20" s="65">
        <v>45830</v>
      </c>
      <c r="I20" s="65">
        <v>46414</v>
      </c>
      <c r="J20" s="65">
        <v>46672</v>
      </c>
      <c r="K20" s="65">
        <v>51028.9</v>
      </c>
      <c r="L20" s="65">
        <v>56609</v>
      </c>
      <c r="M20" s="65">
        <v>45757</v>
      </c>
      <c r="N20" s="65">
        <v>46955</v>
      </c>
      <c r="O20" s="65">
        <v>52607</v>
      </c>
      <c r="P20" s="70">
        <v>52069</v>
      </c>
    </row>
    <row r="21" spans="1:16" s="40" customFormat="1" x14ac:dyDescent="0.2">
      <c r="A21" s="40" t="str">
        <f t="shared" si="0"/>
        <v>ITIP</v>
      </c>
      <c r="B21" s="40" t="str">
        <f>VLOOKUP(C21,'A2'!$A$1:$B$35,2,FALSE)</f>
        <v>IT</v>
      </c>
      <c r="C21" s="40" t="s">
        <v>72</v>
      </c>
      <c r="D21" s="40" t="s">
        <v>96</v>
      </c>
      <c r="E21" s="65">
        <v>78996</v>
      </c>
      <c r="F21" s="65">
        <v>73404</v>
      </c>
      <c r="G21" s="65">
        <v>69049</v>
      </c>
      <c r="H21" s="65">
        <v>66730</v>
      </c>
      <c r="I21" s="65">
        <v>67143</v>
      </c>
      <c r="J21" s="65">
        <v>68837</v>
      </c>
      <c r="K21" s="65">
        <v>76884</v>
      </c>
      <c r="L21" s="65">
        <v>80717</v>
      </c>
      <c r="M21" s="65">
        <v>69697</v>
      </c>
      <c r="N21" s="65">
        <v>69206</v>
      </c>
      <c r="O21" s="65">
        <v>76507</v>
      </c>
      <c r="P21" s="70">
        <v>84795</v>
      </c>
    </row>
    <row r="22" spans="1:16" s="40" customFormat="1" x14ac:dyDescent="0.2">
      <c r="A22" s="40" t="str">
        <f t="shared" si="0"/>
        <v>CYIP</v>
      </c>
      <c r="B22" s="40" t="str">
        <f>VLOOKUP(C22,'A2'!$A$1:$B$35,2,FALSE)</f>
        <v>CY</v>
      </c>
      <c r="C22" s="40" t="s">
        <v>73</v>
      </c>
      <c r="D22" s="40" t="s">
        <v>96</v>
      </c>
      <c r="E22" s="65">
        <v>362.5</v>
      </c>
      <c r="F22" s="65">
        <v>354</v>
      </c>
      <c r="G22" s="65">
        <v>415.5</v>
      </c>
      <c r="H22" s="65">
        <v>419.9</v>
      </c>
      <c r="I22" s="65">
        <v>480</v>
      </c>
      <c r="J22" s="65">
        <v>478.2</v>
      </c>
      <c r="K22" s="65">
        <v>484.8</v>
      </c>
      <c r="L22" s="65">
        <v>486.6</v>
      </c>
      <c r="M22" s="65">
        <v>431.9</v>
      </c>
      <c r="N22" s="65">
        <v>391.3</v>
      </c>
      <c r="O22" s="65">
        <v>426</v>
      </c>
      <c r="P22" s="40">
        <v>562.70000000000005</v>
      </c>
    </row>
    <row r="23" spans="1:16" s="40" customFormat="1" x14ac:dyDescent="0.2">
      <c r="A23" s="40" t="str">
        <f t="shared" si="0"/>
        <v>LVIP</v>
      </c>
      <c r="B23" s="40" t="str">
        <f>VLOOKUP(C23,'A2'!$A$1:$B$35,2,FALSE)</f>
        <v>LV</v>
      </c>
      <c r="C23" s="40" t="s">
        <v>74</v>
      </c>
      <c r="D23" s="40" t="s">
        <v>96</v>
      </c>
      <c r="E23" s="65">
        <v>85.1</v>
      </c>
      <c r="F23" s="65">
        <v>73.2</v>
      </c>
      <c r="G23" s="65">
        <v>68.8</v>
      </c>
      <c r="H23" s="65">
        <v>81.900000000000006</v>
      </c>
      <c r="I23" s="65">
        <v>70.7</v>
      </c>
      <c r="J23" s="65">
        <v>73.400000000000006</v>
      </c>
      <c r="K23" s="65">
        <v>79.5</v>
      </c>
      <c r="L23" s="65">
        <v>134.80000000000001</v>
      </c>
      <c r="M23" s="65">
        <v>270.5</v>
      </c>
      <c r="N23" s="65">
        <v>248.8</v>
      </c>
      <c r="O23" s="65">
        <v>299.5</v>
      </c>
      <c r="P23" s="40">
        <v>305.2</v>
      </c>
    </row>
    <row r="24" spans="1:16" s="40" customFormat="1" x14ac:dyDescent="0.2">
      <c r="A24" s="40" t="str">
        <f t="shared" si="0"/>
        <v>LTIP</v>
      </c>
      <c r="B24" s="40" t="str">
        <f>VLOOKUP(C24,'A2'!$A$1:$B$35,2,FALSE)</f>
        <v>LT</v>
      </c>
      <c r="C24" s="40" t="s">
        <v>75</v>
      </c>
      <c r="D24" s="40" t="s">
        <v>96</v>
      </c>
      <c r="E24" s="65">
        <v>205.8</v>
      </c>
      <c r="F24" s="65">
        <v>198</v>
      </c>
      <c r="G24" s="65">
        <v>205.8</v>
      </c>
      <c r="H24" s="65">
        <v>169.8</v>
      </c>
      <c r="I24" s="65">
        <v>168.7</v>
      </c>
      <c r="J24" s="65">
        <v>175.9</v>
      </c>
      <c r="K24" s="65">
        <v>200.1</v>
      </c>
      <c r="L24" s="65">
        <v>220</v>
      </c>
      <c r="M24" s="65">
        <v>335.9</v>
      </c>
      <c r="N24" s="65">
        <v>501.2</v>
      </c>
      <c r="O24" s="65">
        <v>550.6</v>
      </c>
      <c r="P24" s="40">
        <v>634</v>
      </c>
    </row>
    <row r="25" spans="1:16" s="40" customFormat="1" x14ac:dyDescent="0.2">
      <c r="A25" s="40" t="str">
        <f t="shared" si="0"/>
        <v>LUIP</v>
      </c>
      <c r="B25" s="40" t="str">
        <f>VLOOKUP(C25,'A2'!$A$1:$B$35,2,FALSE)</f>
        <v>LU</v>
      </c>
      <c r="C25" s="40" t="s">
        <v>76</v>
      </c>
      <c r="D25" s="40" t="s">
        <v>96</v>
      </c>
      <c r="E25" s="65">
        <v>74.5</v>
      </c>
      <c r="F25" s="65">
        <v>63.3</v>
      </c>
      <c r="G25" s="65">
        <v>57.8</v>
      </c>
      <c r="H25" s="65">
        <v>46.2</v>
      </c>
      <c r="I25" s="65">
        <v>47.5</v>
      </c>
      <c r="J25" s="65">
        <v>61.1</v>
      </c>
      <c r="K25" s="65">
        <v>89.2</v>
      </c>
      <c r="L25" s="65">
        <v>125.2</v>
      </c>
      <c r="M25" s="65">
        <v>137.1</v>
      </c>
      <c r="N25" s="65">
        <v>163.69999999999999</v>
      </c>
      <c r="O25" s="65">
        <v>201.7</v>
      </c>
      <c r="P25" s="40">
        <v>208.8</v>
      </c>
    </row>
    <row r="26" spans="1:16" s="40" customFormat="1" x14ac:dyDescent="0.2">
      <c r="A26" s="40" t="str">
        <f t="shared" si="0"/>
        <v>HUIP</v>
      </c>
      <c r="B26" s="40" t="str">
        <f>VLOOKUP(C26,'A2'!$A$1:$B$35,2,FALSE)</f>
        <v>HU</v>
      </c>
      <c r="C26" s="40" t="s">
        <v>77</v>
      </c>
      <c r="D26" s="40" t="s">
        <v>96</v>
      </c>
      <c r="E26" s="65">
        <v>2809.9</v>
      </c>
      <c r="F26" s="65">
        <v>2866.3</v>
      </c>
      <c r="G26" s="65">
        <v>3021.1</v>
      </c>
      <c r="H26" s="65">
        <v>3626.7</v>
      </c>
      <c r="I26" s="65">
        <v>3692.4</v>
      </c>
      <c r="J26" s="65">
        <v>3537.1</v>
      </c>
      <c r="K26" s="65">
        <v>4118.8999999999996</v>
      </c>
      <c r="L26" s="65">
        <v>4374.1000000000004</v>
      </c>
      <c r="M26" s="65">
        <v>4226.3999999999996</v>
      </c>
      <c r="N26" s="65">
        <v>4043.9</v>
      </c>
      <c r="O26" s="65">
        <v>4189.1000000000004</v>
      </c>
      <c r="P26" s="70">
        <v>4243.8999999999996</v>
      </c>
    </row>
    <row r="27" spans="1:16" s="40" customFormat="1" x14ac:dyDescent="0.2">
      <c r="A27" s="40" t="str">
        <f t="shared" si="0"/>
        <v>MTIP</v>
      </c>
      <c r="B27" s="40" t="str">
        <f>VLOOKUP(C27,'A2'!$A$1:$B$35,2,FALSE)</f>
        <v>MT</v>
      </c>
      <c r="C27" s="40" t="s">
        <v>78</v>
      </c>
      <c r="D27" s="40" t="s">
        <v>96</v>
      </c>
      <c r="E27" s="65">
        <v>143.69999999999999</v>
      </c>
      <c r="F27" s="65">
        <v>159.4</v>
      </c>
      <c r="G27" s="65">
        <v>150.5</v>
      </c>
      <c r="H27" s="65">
        <v>164.6</v>
      </c>
      <c r="I27" s="65">
        <v>177.6</v>
      </c>
      <c r="J27" s="65">
        <v>179.7</v>
      </c>
      <c r="K27" s="65">
        <v>181.3</v>
      </c>
      <c r="L27" s="65">
        <v>186.6</v>
      </c>
      <c r="M27" s="65">
        <v>183.4</v>
      </c>
      <c r="N27" s="65">
        <v>186.1</v>
      </c>
      <c r="O27" s="65">
        <v>200.6</v>
      </c>
      <c r="P27" s="40">
        <v>212.9</v>
      </c>
    </row>
    <row r="28" spans="1:16" s="40" customFormat="1" x14ac:dyDescent="0.2">
      <c r="A28" s="40" t="str">
        <f t="shared" si="0"/>
        <v>NLIP</v>
      </c>
      <c r="B28" s="40" t="str">
        <f>VLOOKUP(C28,'A2'!$A$1:$B$35,2,FALSE)</f>
        <v>NL</v>
      </c>
      <c r="C28" s="40" t="s">
        <v>79</v>
      </c>
      <c r="D28" s="40" t="s">
        <v>96</v>
      </c>
      <c r="E28" s="65">
        <v>14188</v>
      </c>
      <c r="F28" s="65">
        <v>13049</v>
      </c>
      <c r="G28" s="65">
        <v>12386</v>
      </c>
      <c r="H28" s="65">
        <v>12199</v>
      </c>
      <c r="I28" s="65">
        <v>12103</v>
      </c>
      <c r="J28" s="65">
        <v>11893</v>
      </c>
      <c r="K28" s="65">
        <v>12583</v>
      </c>
      <c r="L28" s="65">
        <v>13202</v>
      </c>
      <c r="M28" s="65">
        <v>12438</v>
      </c>
      <c r="N28" s="65">
        <v>11614</v>
      </c>
      <c r="O28" s="65">
        <v>11936</v>
      </c>
      <c r="P28" s="70">
        <v>10984</v>
      </c>
    </row>
    <row r="29" spans="1:16" s="40" customFormat="1" x14ac:dyDescent="0.2">
      <c r="A29" s="40" t="str">
        <f t="shared" si="0"/>
        <v>ATIP</v>
      </c>
      <c r="B29" s="40" t="str">
        <f>VLOOKUP(C29,'A2'!$A$1:$B$35,2,FALSE)</f>
        <v>AT</v>
      </c>
      <c r="C29" s="40" t="s">
        <v>80</v>
      </c>
      <c r="D29" s="40" t="s">
        <v>96</v>
      </c>
      <c r="E29" s="65">
        <v>7524.6</v>
      </c>
      <c r="F29" s="65">
        <v>7339.1</v>
      </c>
      <c r="G29" s="65">
        <v>6927.7</v>
      </c>
      <c r="H29" s="65">
        <v>6931.3</v>
      </c>
      <c r="I29" s="65">
        <v>7319.8</v>
      </c>
      <c r="J29" s="65">
        <v>7427.4</v>
      </c>
      <c r="K29" s="65">
        <v>7875.9</v>
      </c>
      <c r="L29" s="65">
        <v>7517.7</v>
      </c>
      <c r="M29" s="65">
        <v>7707.6</v>
      </c>
      <c r="N29" s="65">
        <v>7569.2</v>
      </c>
      <c r="O29" s="65">
        <v>7795.3</v>
      </c>
      <c r="P29" s="70">
        <v>8030.4</v>
      </c>
    </row>
    <row r="30" spans="1:16" s="40" customFormat="1" x14ac:dyDescent="0.2">
      <c r="A30" s="40" t="str">
        <f t="shared" si="0"/>
        <v>PLIP</v>
      </c>
      <c r="B30" s="40" t="str">
        <f>VLOOKUP(C30,'A2'!$A$1:$B$35,2,FALSE)</f>
        <v>PL</v>
      </c>
      <c r="C30" s="40" t="s">
        <v>81</v>
      </c>
      <c r="D30" s="40" t="s">
        <v>96</v>
      </c>
      <c r="E30" s="65">
        <v>6627</v>
      </c>
      <c r="F30" s="65">
        <v>6054.3</v>
      </c>
      <c r="G30" s="65">
        <v>5695.1</v>
      </c>
      <c r="H30" s="65">
        <v>5629.8</v>
      </c>
      <c r="I30" s="65">
        <v>6835.4</v>
      </c>
      <c r="J30" s="65">
        <v>7220.9</v>
      </c>
      <c r="K30" s="65">
        <v>7191.6</v>
      </c>
      <c r="L30" s="65">
        <v>8075.8</v>
      </c>
      <c r="M30" s="65">
        <v>8199</v>
      </c>
      <c r="N30" s="65">
        <v>9532.9</v>
      </c>
      <c r="O30" s="65">
        <v>9949.5</v>
      </c>
      <c r="P30" s="70">
        <v>10819.2</v>
      </c>
    </row>
    <row r="31" spans="1:16" s="40" customFormat="1" x14ac:dyDescent="0.2">
      <c r="A31" s="40" t="str">
        <f t="shared" si="0"/>
        <v>PTIP</v>
      </c>
      <c r="B31" s="40" t="str">
        <f>VLOOKUP(C31,'A2'!$A$1:$B$35,2,FALSE)</f>
        <v>PT</v>
      </c>
      <c r="C31" s="40" t="s">
        <v>82</v>
      </c>
      <c r="D31" s="40" t="s">
        <v>96</v>
      </c>
      <c r="E31" s="65">
        <v>3986.7</v>
      </c>
      <c r="F31" s="65">
        <v>3980.8</v>
      </c>
      <c r="G31" s="65">
        <v>3895.8</v>
      </c>
      <c r="H31" s="65">
        <v>3918.3</v>
      </c>
      <c r="I31" s="65">
        <v>3875.7</v>
      </c>
      <c r="J31" s="65">
        <v>4489.7</v>
      </c>
      <c r="K31" s="65">
        <v>5084</v>
      </c>
      <c r="L31" s="65">
        <v>5311.2</v>
      </c>
      <c r="M31" s="65">
        <v>4812.2</v>
      </c>
      <c r="N31" s="65">
        <v>4895.8999999999996</v>
      </c>
      <c r="O31" s="65">
        <v>6870.9</v>
      </c>
      <c r="P31" s="70">
        <v>7154.2</v>
      </c>
    </row>
    <row r="32" spans="1:16" s="40" customFormat="1" x14ac:dyDescent="0.2">
      <c r="A32" s="40" t="str">
        <f t="shared" si="0"/>
        <v>ROIP</v>
      </c>
      <c r="B32" s="40" t="str">
        <f>VLOOKUP(C32,'A2'!$A$1:$B$35,2,FALSE)</f>
        <v>RO</v>
      </c>
      <c r="C32" s="40" t="s">
        <v>83</v>
      </c>
      <c r="D32" s="40" t="s">
        <v>96</v>
      </c>
      <c r="E32" s="65">
        <v>1554.4</v>
      </c>
      <c r="F32" s="65">
        <v>1196.8</v>
      </c>
      <c r="G32" s="65">
        <v>841.1</v>
      </c>
      <c r="H32" s="65">
        <v>902.8</v>
      </c>
      <c r="I32" s="65">
        <v>985.1</v>
      </c>
      <c r="J32" s="65">
        <v>815.9</v>
      </c>
      <c r="K32" s="65">
        <v>888.5</v>
      </c>
      <c r="L32" s="65">
        <v>995.7</v>
      </c>
      <c r="M32" s="65">
        <v>1809.2</v>
      </c>
      <c r="N32" s="65">
        <v>1900.6</v>
      </c>
      <c r="O32" s="65">
        <v>2141.1</v>
      </c>
      <c r="P32" s="70">
        <v>2335.6</v>
      </c>
    </row>
    <row r="33" spans="1:21" s="40" customFormat="1" x14ac:dyDescent="0.2">
      <c r="A33" s="40" t="str">
        <f t="shared" si="0"/>
        <v>SIIP</v>
      </c>
      <c r="B33" s="40" t="str">
        <f>VLOOKUP(C33,'A2'!$A$1:$B$35,2,FALSE)</f>
        <v>SI</v>
      </c>
      <c r="C33" s="40" t="s">
        <v>84</v>
      </c>
      <c r="D33" s="40" t="s">
        <v>96</v>
      </c>
      <c r="E33" s="65">
        <v>537.6</v>
      </c>
      <c r="F33" s="65">
        <v>537.79999999999995</v>
      </c>
      <c r="G33" s="65">
        <v>504</v>
      </c>
      <c r="H33" s="65">
        <v>461.2</v>
      </c>
      <c r="I33" s="65">
        <v>446.9</v>
      </c>
      <c r="J33" s="65">
        <v>432.7</v>
      </c>
      <c r="K33" s="65">
        <v>437.8</v>
      </c>
      <c r="L33" s="65">
        <v>416.4</v>
      </c>
      <c r="M33" s="65">
        <v>478.5</v>
      </c>
      <c r="N33" s="65">
        <v>581.4</v>
      </c>
      <c r="O33" s="65">
        <v>696.5</v>
      </c>
      <c r="P33" s="40">
        <v>763</v>
      </c>
    </row>
    <row r="34" spans="1:21" s="40" customFormat="1" x14ac:dyDescent="0.2">
      <c r="A34" s="40" t="str">
        <f t="shared" si="0"/>
        <v>SKIP</v>
      </c>
      <c r="B34" s="40" t="str">
        <f>VLOOKUP(C34,'A2'!$A$1:$B$35,2,FALSE)</f>
        <v>SK</v>
      </c>
      <c r="C34" s="40" t="s">
        <v>85</v>
      </c>
      <c r="D34" s="40" t="s">
        <v>96</v>
      </c>
      <c r="E34" s="65">
        <v>942.2</v>
      </c>
      <c r="F34" s="65">
        <v>922.8</v>
      </c>
      <c r="G34" s="65">
        <v>740.2</v>
      </c>
      <c r="H34" s="65">
        <v>740.4</v>
      </c>
      <c r="I34" s="65">
        <v>661.7</v>
      </c>
      <c r="J34" s="65">
        <v>650.6</v>
      </c>
      <c r="K34" s="65">
        <v>760.2</v>
      </c>
      <c r="L34" s="65">
        <v>803.2</v>
      </c>
      <c r="M34" s="65">
        <v>906.2</v>
      </c>
      <c r="N34" s="65">
        <v>884.6</v>
      </c>
      <c r="O34" s="65">
        <v>1084.4000000000001</v>
      </c>
      <c r="P34" s="65">
        <v>1324.9</v>
      </c>
      <c r="Q34" s="65">
        <v>1362.7</v>
      </c>
      <c r="R34" s="65">
        <v>1375</v>
      </c>
      <c r="S34" s="65">
        <v>1425.6</v>
      </c>
      <c r="T34" s="40">
        <v>1559.2</v>
      </c>
    </row>
    <row r="35" spans="1:21" s="40" customFormat="1" x14ac:dyDescent="0.2">
      <c r="A35" s="40" t="str">
        <f t="shared" si="0"/>
        <v>FIIP</v>
      </c>
      <c r="B35" s="40" t="str">
        <f>VLOOKUP(C35,'A2'!$A$1:$B$35,2,FALSE)</f>
        <v>FI</v>
      </c>
      <c r="C35" s="40" t="s">
        <v>86</v>
      </c>
      <c r="D35" s="40" t="s">
        <v>96</v>
      </c>
      <c r="E35" s="65">
        <v>3692</v>
      </c>
      <c r="F35" s="65">
        <v>3011</v>
      </c>
      <c r="G35" s="65">
        <v>2754</v>
      </c>
      <c r="H35" s="65">
        <v>2683</v>
      </c>
      <c r="I35" s="65">
        <v>2650</v>
      </c>
      <c r="J35" s="65">
        <v>2575</v>
      </c>
      <c r="K35" s="65">
        <v>2643</v>
      </c>
      <c r="L35" s="65">
        <v>2704</v>
      </c>
      <c r="M35" s="65">
        <v>2405</v>
      </c>
      <c r="N35" s="65">
        <v>2469</v>
      </c>
      <c r="O35" s="65">
        <v>2683</v>
      </c>
      <c r="P35" s="70">
        <v>2776</v>
      </c>
    </row>
    <row r="36" spans="1:21" s="40" customFormat="1" x14ac:dyDescent="0.2">
      <c r="A36" s="40" t="str">
        <f t="shared" si="0"/>
        <v>SEIP</v>
      </c>
      <c r="B36" s="40" t="str">
        <f>VLOOKUP(C36,'A2'!$A$1:$B$35,2,FALSE)</f>
        <v>SE</v>
      </c>
      <c r="C36" s="40" t="s">
        <v>87</v>
      </c>
      <c r="D36" s="40" t="s">
        <v>96</v>
      </c>
      <c r="E36" s="65">
        <v>6945.3</v>
      </c>
      <c r="F36" s="65">
        <v>8124.8</v>
      </c>
      <c r="G36" s="65">
        <v>6225.8</v>
      </c>
      <c r="H36" s="65">
        <v>5261.3</v>
      </c>
      <c r="I36" s="65">
        <v>5526.8</v>
      </c>
      <c r="J36" s="65">
        <v>5488</v>
      </c>
      <c r="K36" s="65">
        <v>5932.6</v>
      </c>
      <c r="L36" s="65">
        <v>5496.8</v>
      </c>
      <c r="M36" s="65">
        <v>3587.3</v>
      </c>
      <c r="N36" s="65">
        <v>3916.3</v>
      </c>
      <c r="O36" s="65">
        <v>4594.3</v>
      </c>
      <c r="P36" s="70">
        <v>3828</v>
      </c>
    </row>
    <row r="37" spans="1:21" s="40" customFormat="1" x14ac:dyDescent="0.2">
      <c r="A37" s="40" t="str">
        <f t="shared" si="0"/>
        <v>UKIP</v>
      </c>
      <c r="B37" s="40" t="str">
        <f>VLOOKUP(C37,'A2'!$A$1:$B$35,2,FALSE)</f>
        <v>UK</v>
      </c>
      <c r="C37" s="40" t="s">
        <v>88</v>
      </c>
      <c r="D37" s="40" t="s">
        <v>96</v>
      </c>
      <c r="E37" s="65">
        <v>38392.300000000003</v>
      </c>
      <c r="F37" s="65">
        <v>34079.199999999997</v>
      </c>
      <c r="G37" s="65">
        <v>32218.7</v>
      </c>
      <c r="H37" s="65">
        <v>34792.1</v>
      </c>
      <c r="I37" s="65">
        <v>38365</v>
      </c>
      <c r="J37" s="65">
        <v>39699</v>
      </c>
      <c r="K37" s="65">
        <v>45474.5</v>
      </c>
      <c r="L37" s="65">
        <v>41235.5</v>
      </c>
      <c r="M37" s="65">
        <v>30208.5</v>
      </c>
      <c r="N37" s="65">
        <v>50922.1</v>
      </c>
      <c r="O37" s="65">
        <v>57695.8</v>
      </c>
      <c r="P37" s="70">
        <v>57794.7</v>
      </c>
    </row>
    <row r="38" spans="1:21" s="40" customFormat="1" x14ac:dyDescent="0.2">
      <c r="A38" s="40" t="str">
        <f t="shared" si="0"/>
        <v>ISIP</v>
      </c>
      <c r="B38" s="40" t="str">
        <f>VLOOKUP(C38,'A2'!$A$1:$B$35,2,FALSE)</f>
        <v>IS</v>
      </c>
      <c r="C38" s="40" t="s">
        <v>89</v>
      </c>
      <c r="D38" s="40" t="s">
        <v>96</v>
      </c>
      <c r="E38" s="65">
        <v>295.89999999999998</v>
      </c>
      <c r="F38" s="65">
        <v>282.7</v>
      </c>
      <c r="G38" s="65">
        <v>266.3</v>
      </c>
      <c r="H38" s="65">
        <v>259</v>
      </c>
      <c r="I38" s="65">
        <v>288.5</v>
      </c>
      <c r="J38" s="65">
        <v>287.2</v>
      </c>
      <c r="K38" s="65">
        <v>387.3</v>
      </c>
      <c r="L38" s="65">
        <v>344.1</v>
      </c>
      <c r="M38" s="65">
        <v>570.79999999999995</v>
      </c>
      <c r="N38" s="65">
        <v>524</v>
      </c>
      <c r="O38" s="65">
        <v>521.29999999999995</v>
      </c>
      <c r="P38" s="40">
        <v>596.1</v>
      </c>
    </row>
    <row r="39" spans="1:21" s="40" customFormat="1" x14ac:dyDescent="0.2">
      <c r="A39" s="40" t="str">
        <f t="shared" si="0"/>
        <v>NOIP</v>
      </c>
      <c r="B39" s="40" t="str">
        <f>VLOOKUP(C39,'A2'!$A$1:$B$35,2,FALSE)</f>
        <v>NO</v>
      </c>
      <c r="C39" s="40" t="s">
        <v>90</v>
      </c>
      <c r="D39" s="40" t="s">
        <v>96</v>
      </c>
      <c r="E39" s="65">
        <v>3492.9</v>
      </c>
      <c r="F39" s="65">
        <v>3694.8</v>
      </c>
      <c r="G39" s="65">
        <v>3598.6</v>
      </c>
      <c r="H39" s="65">
        <v>2933.9</v>
      </c>
      <c r="I39" s="65">
        <v>2929.4</v>
      </c>
      <c r="J39" s="65">
        <v>4114.1000000000004</v>
      </c>
      <c r="K39" s="65">
        <v>3717.7</v>
      </c>
      <c r="L39" s="65">
        <v>4539.2</v>
      </c>
      <c r="M39" s="65">
        <v>3887</v>
      </c>
      <c r="N39" s="65">
        <v>4035.3</v>
      </c>
      <c r="O39" s="65">
        <v>3886.4</v>
      </c>
      <c r="P39" s="70">
        <v>3517.7</v>
      </c>
    </row>
    <row r="40" spans="1:21" s="40" customFormat="1" x14ac:dyDescent="0.2">
      <c r="A40" s="40" t="str">
        <f t="shared" si="0"/>
        <v>CHIP</v>
      </c>
      <c r="B40" s="40" t="str">
        <f>VLOOKUP(C40,'A2'!$A$1:$B$35,2,FALSE)</f>
        <v>CH</v>
      </c>
      <c r="C40" s="40" t="s">
        <v>91</v>
      </c>
      <c r="D40" s="40" t="s">
        <v>96</v>
      </c>
      <c r="E40" s="65">
        <v>4921.3</v>
      </c>
      <c r="F40" s="65">
        <v>5009.3999999999996</v>
      </c>
      <c r="G40" s="65">
        <v>4574.6000000000004</v>
      </c>
      <c r="H40" s="65">
        <v>4421.2</v>
      </c>
      <c r="I40" s="65">
        <v>4381.8</v>
      </c>
      <c r="J40" s="65">
        <v>4204.6000000000004</v>
      </c>
      <c r="K40" s="65">
        <v>3916.9</v>
      </c>
      <c r="L40" s="65">
        <v>3879.7</v>
      </c>
      <c r="M40" s="65">
        <v>3616.9</v>
      </c>
      <c r="N40" s="65">
        <v>3711.3</v>
      </c>
      <c r="O40" s="65">
        <v>4105.5</v>
      </c>
      <c r="P40" s="70">
        <v>3964.4</v>
      </c>
    </row>
    <row r="41" spans="1:21" s="40" customFormat="1" x14ac:dyDescent="0.2">
      <c r="A41" s="40" t="str">
        <f t="shared" si="0"/>
        <v>USIP</v>
      </c>
      <c r="B41" s="40" t="str">
        <f>VLOOKUP(C41,'A2'!$A$1:$B$35,2,FALSE)</f>
        <v>US</v>
      </c>
      <c r="C41" s="40" t="s">
        <v>95</v>
      </c>
      <c r="D41" s="40" t="s">
        <v>96</v>
      </c>
      <c r="E41" s="71">
        <v>368443.04700000002</v>
      </c>
      <c r="F41" s="71">
        <v>319508.78500000003</v>
      </c>
      <c r="G41" s="71">
        <v>253760.13759999999</v>
      </c>
      <c r="H41" s="71">
        <v>238146.43049999999</v>
      </c>
      <c r="I41" s="71">
        <v>266887.42799999996</v>
      </c>
      <c r="J41" s="71">
        <v>287847.6151</v>
      </c>
      <c r="K41" s="71">
        <v>293935.66739999998</v>
      </c>
      <c r="L41" s="71">
        <v>265014.435</v>
      </c>
      <c r="M41" s="71">
        <v>252304.97150000001</v>
      </c>
      <c r="N41" s="71">
        <v>252304.97150000001</v>
      </c>
      <c r="O41" s="71">
        <f>N41</f>
        <v>252304.97150000001</v>
      </c>
    </row>
    <row r="42" spans="1:21" s="40" customFormat="1" x14ac:dyDescent="0.2">
      <c r="A42" s="40" t="str">
        <f t="shared" si="0"/>
        <v>SCIP</v>
      </c>
      <c r="B42" s="40" t="str">
        <f>VLOOKUP(C42,'A2'!$A$1:$B$35,2,FALSE)</f>
        <v>SC</v>
      </c>
      <c r="C42" s="40" t="s">
        <v>0</v>
      </c>
      <c r="D42" s="40" t="s">
        <v>96</v>
      </c>
      <c r="E42" s="65">
        <f>E40+E36+E28+E39+E14</f>
        <v>35681.599999999999</v>
      </c>
      <c r="F42" s="65">
        <f t="shared" ref="F42:P42" si="1">F40+F36+F28+F39+F14</f>
        <v>35754.699999999997</v>
      </c>
      <c r="G42" s="65">
        <f t="shared" si="1"/>
        <v>32191.4</v>
      </c>
      <c r="H42" s="65">
        <f t="shared" si="1"/>
        <v>29864.800000000003</v>
      </c>
      <c r="I42" s="65">
        <f t="shared" si="1"/>
        <v>29254.3</v>
      </c>
      <c r="J42" s="65">
        <f t="shared" si="1"/>
        <v>29573.599999999999</v>
      </c>
      <c r="K42" s="65">
        <f t="shared" si="1"/>
        <v>29749.200000000001</v>
      </c>
      <c r="L42" s="65">
        <f t="shared" si="1"/>
        <v>30414.799999999999</v>
      </c>
      <c r="M42" s="65">
        <f t="shared" si="1"/>
        <v>27708.5</v>
      </c>
      <c r="N42" s="65">
        <f t="shared" si="1"/>
        <v>27672.899999999998</v>
      </c>
      <c r="O42" s="65">
        <f t="shared" si="1"/>
        <v>29186.1</v>
      </c>
      <c r="P42" s="65">
        <f t="shared" si="1"/>
        <v>26691.9</v>
      </c>
    </row>
    <row r="43" spans="1:21" s="40" customFormat="1" x14ac:dyDescent="0.2">
      <c r="A43" s="40" t="str">
        <f t="shared" si="0"/>
        <v>V3IP</v>
      </c>
      <c r="B43" s="40" t="str">
        <f>VLOOKUP(C43,'A2'!$A$1:$B$35,2,FALSE)</f>
        <v>V3</v>
      </c>
      <c r="C43" s="40" t="s">
        <v>107</v>
      </c>
      <c r="D43" s="40" t="s">
        <v>96</v>
      </c>
      <c r="E43" s="65">
        <f>E30+E26+E13</f>
        <v>10135.299999999999</v>
      </c>
      <c r="F43" s="65">
        <f t="shared" ref="F43:P43" si="2">F30+F26+F13</f>
        <v>9877.3000000000011</v>
      </c>
      <c r="G43" s="65">
        <f t="shared" si="2"/>
        <v>9600</v>
      </c>
      <c r="H43" s="65">
        <f t="shared" si="2"/>
        <v>10248</v>
      </c>
      <c r="I43" s="65">
        <f t="shared" si="2"/>
        <v>11671</v>
      </c>
      <c r="J43" s="65">
        <f t="shared" si="2"/>
        <v>12004</v>
      </c>
      <c r="K43" s="65">
        <f t="shared" si="2"/>
        <v>12744.7</v>
      </c>
      <c r="L43" s="65">
        <f t="shared" si="2"/>
        <v>14031.300000000001</v>
      </c>
      <c r="M43" s="65">
        <f t="shared" si="2"/>
        <v>14219.8</v>
      </c>
      <c r="N43" s="65">
        <f t="shared" si="2"/>
        <v>15597.199999999999</v>
      </c>
      <c r="O43" s="65">
        <f t="shared" si="2"/>
        <v>16275.5</v>
      </c>
      <c r="P43" s="65">
        <f t="shared" si="2"/>
        <v>17288.8</v>
      </c>
    </row>
    <row r="44" spans="1:21" s="40" customFormat="1" x14ac:dyDescent="0.2">
      <c r="E44" s="65"/>
      <c r="F44" s="65"/>
      <c r="G44" s="65"/>
      <c r="H44" s="65"/>
      <c r="I44" s="65"/>
      <c r="J44" s="65"/>
      <c r="K44" s="65"/>
      <c r="L44" s="65"/>
      <c r="M44" s="65"/>
      <c r="N44" s="65"/>
      <c r="O44" s="65"/>
    </row>
    <row r="45" spans="1:21" s="40" customFormat="1" x14ac:dyDescent="0.2">
      <c r="B45" s="72"/>
      <c r="C45" s="72"/>
      <c r="E45" s="65"/>
      <c r="F45" s="65"/>
      <c r="G45" s="65"/>
      <c r="H45" s="65"/>
      <c r="I45" s="65"/>
      <c r="J45" s="65"/>
      <c r="K45" s="65"/>
      <c r="L45" s="65"/>
      <c r="M45" s="65"/>
      <c r="N45" s="65"/>
      <c r="O45" s="65"/>
    </row>
    <row r="46" spans="1:21" s="40" customFormat="1" x14ac:dyDescent="0.2">
      <c r="E46" s="65"/>
      <c r="F46" s="65"/>
      <c r="G46" s="65"/>
      <c r="H46" s="65"/>
      <c r="I46" s="65"/>
      <c r="J46" s="65"/>
      <c r="K46" s="65"/>
      <c r="L46" s="65"/>
      <c r="M46" s="65"/>
      <c r="N46" s="65"/>
      <c r="O46" s="65"/>
    </row>
    <row r="47" spans="1:21" s="40" customFormat="1" x14ac:dyDescent="0.2">
      <c r="A47" s="68">
        <v>1</v>
      </c>
      <c r="B47" s="68">
        <v>2</v>
      </c>
      <c r="C47" s="68">
        <v>3</v>
      </c>
      <c r="D47" s="68">
        <v>4</v>
      </c>
      <c r="E47" s="68">
        <v>5</v>
      </c>
      <c r="F47" s="68">
        <v>6</v>
      </c>
      <c r="G47" s="68">
        <v>7</v>
      </c>
      <c r="H47" s="68">
        <v>8</v>
      </c>
      <c r="I47" s="68">
        <v>9</v>
      </c>
      <c r="J47" s="68">
        <v>10</v>
      </c>
      <c r="K47" s="68">
        <v>11</v>
      </c>
      <c r="L47" s="68">
        <v>12</v>
      </c>
      <c r="M47" s="68">
        <v>13</v>
      </c>
      <c r="N47" s="68">
        <v>14</v>
      </c>
      <c r="O47" s="68">
        <v>15</v>
      </c>
      <c r="P47" s="68">
        <v>16</v>
      </c>
      <c r="Q47" s="68">
        <v>17</v>
      </c>
      <c r="R47" s="68">
        <v>18</v>
      </c>
      <c r="S47" s="68">
        <v>19</v>
      </c>
      <c r="T47" s="68">
        <v>20</v>
      </c>
      <c r="U47" s="68"/>
    </row>
    <row r="48" spans="1:21" s="40" customFormat="1" x14ac:dyDescent="0.2">
      <c r="E48" s="65"/>
      <c r="F48" s="65"/>
      <c r="G48" s="65"/>
      <c r="H48" s="65" t="s">
        <v>154</v>
      </c>
      <c r="I48" s="65"/>
      <c r="J48" s="65"/>
      <c r="K48" s="65"/>
      <c r="L48" s="65"/>
      <c r="M48" s="65"/>
      <c r="N48" s="65"/>
      <c r="O48" s="65"/>
    </row>
    <row r="49" spans="1:22" s="40" customFormat="1" x14ac:dyDescent="0.2">
      <c r="C49" s="66" t="s">
        <v>43</v>
      </c>
      <c r="E49" s="65"/>
      <c r="F49" s="65"/>
      <c r="G49" s="65"/>
      <c r="H49" s="65"/>
      <c r="I49" s="65"/>
      <c r="J49" s="65"/>
      <c r="K49" s="65"/>
      <c r="L49" s="65"/>
      <c r="M49" s="65"/>
      <c r="N49" s="65"/>
      <c r="O49" s="65"/>
    </row>
    <row r="50" spans="1:22" s="40" customFormat="1" x14ac:dyDescent="0.2">
      <c r="C50" s="66" t="s">
        <v>94</v>
      </c>
      <c r="E50" s="69" t="s">
        <v>50</v>
      </c>
      <c r="F50" s="69" t="s">
        <v>51</v>
      </c>
      <c r="G50" s="69" t="s">
        <v>52</v>
      </c>
      <c r="H50" s="69" t="s">
        <v>53</v>
      </c>
      <c r="I50" s="69" t="s">
        <v>54</v>
      </c>
      <c r="J50" s="69" t="s">
        <v>55</v>
      </c>
      <c r="K50" s="69" t="s">
        <v>56</v>
      </c>
      <c r="L50" s="69" t="s">
        <v>57</v>
      </c>
      <c r="M50" s="69" t="s">
        <v>58</v>
      </c>
      <c r="N50" s="69" t="s">
        <v>59</v>
      </c>
      <c r="O50" s="69">
        <v>2011</v>
      </c>
      <c r="P50" s="69">
        <v>2012</v>
      </c>
      <c r="Q50" s="69">
        <v>2013</v>
      </c>
      <c r="R50" s="69">
        <v>2014</v>
      </c>
      <c r="S50" s="69">
        <v>2015</v>
      </c>
      <c r="T50" s="69">
        <v>2016</v>
      </c>
      <c r="U50" s="69">
        <v>2017</v>
      </c>
      <c r="V50" s="73"/>
    </row>
    <row r="51" spans="1:22" s="40" customFormat="1" x14ac:dyDescent="0.2">
      <c r="A51" s="40" t="str">
        <f t="shared" ref="A51:A85" si="3">CONCATENATE(B51,D51)</f>
        <v>EU27GDP</v>
      </c>
      <c r="B51" s="40" t="str">
        <f>VLOOKUP(C51,'A2'!$A$1:$B$35,2,FALSE)</f>
        <v>EU27</v>
      </c>
      <c r="C51" s="40" t="s">
        <v>60</v>
      </c>
      <c r="D51" s="40" t="s">
        <v>43</v>
      </c>
      <c r="E51" s="65">
        <v>9603039</v>
      </c>
      <c r="F51" s="65">
        <v>9955536.6999999993</v>
      </c>
      <c r="G51" s="65">
        <v>10121206.6</v>
      </c>
      <c r="H51" s="65">
        <v>10625013.6</v>
      </c>
      <c r="I51" s="65">
        <v>11092673.1</v>
      </c>
      <c r="J51" s="65">
        <v>11724923.5</v>
      </c>
      <c r="K51" s="65">
        <v>12430268.5</v>
      </c>
      <c r="L51" s="65">
        <v>12501007.4</v>
      </c>
      <c r="M51" s="65">
        <v>11770969.800000001</v>
      </c>
      <c r="N51" s="65">
        <v>12292606.9</v>
      </c>
      <c r="O51" s="65">
        <v>12667319.6</v>
      </c>
      <c r="P51" s="65">
        <v>12927217.6</v>
      </c>
      <c r="Q51" s="65"/>
      <c r="R51" s="71">
        <v>13497688.699999999</v>
      </c>
      <c r="S51" s="74">
        <v>13971361.199999999</v>
      </c>
      <c r="T51" s="75"/>
    </row>
    <row r="52" spans="1:22" s="40" customFormat="1" x14ac:dyDescent="0.2">
      <c r="A52" s="40" t="str">
        <f t="shared" si="3"/>
        <v>EU15GDP</v>
      </c>
      <c r="B52" s="40" t="str">
        <f>VLOOKUP(C52,'A2'!$A$1:$B$35,2,FALSE)</f>
        <v>EU15</v>
      </c>
      <c r="C52" s="40" t="s">
        <v>61</v>
      </c>
      <c r="D52" s="40" t="s">
        <v>43</v>
      </c>
      <c r="E52" s="65">
        <v>9107652.9000000004</v>
      </c>
      <c r="F52" s="65">
        <v>9427436.6999999993</v>
      </c>
      <c r="G52" s="65">
        <v>9593479.4000000004</v>
      </c>
      <c r="H52" s="65">
        <v>10047788.300000001</v>
      </c>
      <c r="I52" s="65">
        <v>10420973.300000001</v>
      </c>
      <c r="J52" s="65">
        <v>10971819.6</v>
      </c>
      <c r="K52" s="65">
        <v>11555718.6</v>
      </c>
      <c r="L52" s="65">
        <v>11506513.1</v>
      </c>
      <c r="M52" s="65">
        <v>10893377.5</v>
      </c>
      <c r="N52" s="65">
        <v>11346143.300000001</v>
      </c>
      <c r="O52" s="65">
        <v>11675096.300000001</v>
      </c>
      <c r="P52" s="65">
        <v>11920940.800000001</v>
      </c>
      <c r="Q52" s="65"/>
      <c r="R52" s="71">
        <v>12422959.800000001</v>
      </c>
      <c r="S52" s="74">
        <v>12846981.699999999</v>
      </c>
      <c r="T52" s="75"/>
    </row>
    <row r="53" spans="1:22" s="40" customFormat="1" x14ac:dyDescent="0.2">
      <c r="A53" s="40" t="str">
        <f t="shared" si="3"/>
        <v>BEGDP</v>
      </c>
      <c r="B53" s="40" t="str">
        <f>VLOOKUP(C53,'A2'!$A$1:$B$35,2,FALSE)</f>
        <v>BE</v>
      </c>
      <c r="C53" s="40" t="s">
        <v>62</v>
      </c>
      <c r="D53" s="40" t="s">
        <v>43</v>
      </c>
      <c r="E53" s="65">
        <v>259803</v>
      </c>
      <c r="F53" s="65">
        <v>268620</v>
      </c>
      <c r="G53" s="65">
        <v>276157</v>
      </c>
      <c r="H53" s="65">
        <v>291287</v>
      </c>
      <c r="I53" s="65">
        <v>303435</v>
      </c>
      <c r="J53" s="65">
        <v>318829</v>
      </c>
      <c r="K53" s="65">
        <v>335815</v>
      </c>
      <c r="L53" s="65">
        <v>346375</v>
      </c>
      <c r="M53" s="65">
        <v>340669</v>
      </c>
      <c r="N53" s="65">
        <v>355740</v>
      </c>
      <c r="O53" s="65">
        <v>369259</v>
      </c>
      <c r="P53" s="65">
        <v>375881</v>
      </c>
      <c r="Q53" s="65"/>
      <c r="R53" s="71">
        <v>393385.7</v>
      </c>
      <c r="S53" s="74">
        <v>405142.7</v>
      </c>
      <c r="T53" s="75"/>
    </row>
    <row r="54" spans="1:22" s="40" customFormat="1" x14ac:dyDescent="0.2">
      <c r="A54" s="40" t="str">
        <f t="shared" si="3"/>
        <v>BGGDP</v>
      </c>
      <c r="B54" s="40" t="str">
        <f>VLOOKUP(C54,'A2'!$A$1:$B$35,2,FALSE)</f>
        <v>BG</v>
      </c>
      <c r="C54" s="40" t="s">
        <v>63</v>
      </c>
      <c r="D54" s="40" t="s">
        <v>43</v>
      </c>
      <c r="E54" s="65">
        <v>15552.3</v>
      </c>
      <c r="F54" s="65">
        <v>17026.900000000001</v>
      </c>
      <c r="G54" s="65">
        <v>18374.400000000001</v>
      </c>
      <c r="H54" s="65">
        <v>20387.900000000001</v>
      </c>
      <c r="I54" s="65">
        <v>23255.8</v>
      </c>
      <c r="J54" s="65">
        <v>26476.7</v>
      </c>
      <c r="K54" s="65">
        <v>30772.400000000001</v>
      </c>
      <c r="L54" s="65">
        <v>35430.5</v>
      </c>
      <c r="M54" s="65">
        <v>34932.800000000003</v>
      </c>
      <c r="N54" s="65">
        <v>36052.400000000001</v>
      </c>
      <c r="O54" s="65">
        <v>38504.9</v>
      </c>
      <c r="P54" s="65">
        <v>39667.699999999997</v>
      </c>
      <c r="Q54" s="65"/>
      <c r="R54" s="71">
        <v>42413.1</v>
      </c>
      <c r="S54" s="74">
        <v>44127.3</v>
      </c>
      <c r="T54" s="75"/>
    </row>
    <row r="55" spans="1:22" s="40" customFormat="1" x14ac:dyDescent="0.2">
      <c r="A55" s="40" t="str">
        <f t="shared" si="3"/>
        <v>CZGDP</v>
      </c>
      <c r="B55" s="40" t="str">
        <f>VLOOKUP(C55,'A2'!$A$1:$B$35,2,FALSE)</f>
        <v>CZ</v>
      </c>
      <c r="C55" s="40" t="s">
        <v>64</v>
      </c>
      <c r="D55" s="40" t="s">
        <v>43</v>
      </c>
      <c r="E55" s="65">
        <v>71872.600000000006</v>
      </c>
      <c r="F55" s="65">
        <v>83350.5</v>
      </c>
      <c r="G55" s="65">
        <v>84409.600000000006</v>
      </c>
      <c r="H55" s="65">
        <v>91849.5</v>
      </c>
      <c r="I55" s="65">
        <v>104628.8</v>
      </c>
      <c r="J55" s="65">
        <v>118290.8</v>
      </c>
      <c r="K55" s="65">
        <v>131908.6</v>
      </c>
      <c r="L55" s="65">
        <v>154269.70000000001</v>
      </c>
      <c r="M55" s="65">
        <v>142197</v>
      </c>
      <c r="N55" s="65">
        <v>149932</v>
      </c>
      <c r="O55" s="65">
        <v>155486</v>
      </c>
      <c r="P55" s="65">
        <v>152925.6</v>
      </c>
      <c r="Q55" s="65"/>
      <c r="R55" s="71">
        <v>143648.6</v>
      </c>
      <c r="S55" s="74">
        <v>148719.70000000001</v>
      </c>
      <c r="T55" s="75"/>
    </row>
    <row r="56" spans="1:22" s="40" customFormat="1" x14ac:dyDescent="0.2">
      <c r="A56" s="40" t="str">
        <f t="shared" si="3"/>
        <v>DKGDP</v>
      </c>
      <c r="B56" s="40" t="str">
        <f>VLOOKUP(C56,'A2'!$A$1:$B$35,2,FALSE)</f>
        <v>DK</v>
      </c>
      <c r="C56" s="40" t="s">
        <v>65</v>
      </c>
      <c r="D56" s="40" t="s">
        <v>43</v>
      </c>
      <c r="E56" s="65">
        <v>179226.1</v>
      </c>
      <c r="F56" s="65">
        <v>184743.6</v>
      </c>
      <c r="G56" s="65">
        <v>188500.3</v>
      </c>
      <c r="H56" s="65">
        <v>197069.9</v>
      </c>
      <c r="I56" s="65">
        <v>207366.9</v>
      </c>
      <c r="J56" s="65">
        <v>218747.4</v>
      </c>
      <c r="K56" s="65">
        <v>227533.9</v>
      </c>
      <c r="L56" s="65">
        <v>235133</v>
      </c>
      <c r="M56" s="65">
        <v>223575.8</v>
      </c>
      <c r="N56" s="65">
        <v>236334.1</v>
      </c>
      <c r="O56" s="65">
        <v>240487.1</v>
      </c>
      <c r="P56" s="65">
        <v>245252</v>
      </c>
      <c r="Q56" s="65"/>
      <c r="R56" s="71">
        <v>256642.6</v>
      </c>
      <c r="S56" s="74">
        <v>265653.8</v>
      </c>
      <c r="T56" s="75"/>
    </row>
    <row r="57" spans="1:22" s="40" customFormat="1" x14ac:dyDescent="0.2">
      <c r="A57" s="40" t="str">
        <f t="shared" si="3"/>
        <v>DEGDP</v>
      </c>
      <c r="B57" s="40" t="str">
        <f>VLOOKUP(C57,'A2'!$A$1:$B$35,2,FALSE)</f>
        <v>DE</v>
      </c>
      <c r="C57" s="40" t="s">
        <v>66</v>
      </c>
      <c r="D57" s="40" t="s">
        <v>43</v>
      </c>
      <c r="E57" s="65">
        <v>2101900</v>
      </c>
      <c r="F57" s="65">
        <v>2132200</v>
      </c>
      <c r="G57" s="65">
        <v>2147500</v>
      </c>
      <c r="H57" s="65">
        <v>2195700</v>
      </c>
      <c r="I57" s="65">
        <v>2224400</v>
      </c>
      <c r="J57" s="65">
        <v>2313900</v>
      </c>
      <c r="K57" s="65">
        <v>2428500</v>
      </c>
      <c r="L57" s="65">
        <v>2473800</v>
      </c>
      <c r="M57" s="65">
        <v>2374200</v>
      </c>
      <c r="N57" s="65">
        <v>2495000</v>
      </c>
      <c r="O57" s="65">
        <v>2609900</v>
      </c>
      <c r="P57" s="65">
        <v>2666400</v>
      </c>
      <c r="Q57" s="65">
        <v>2737600</v>
      </c>
      <c r="R57" s="71">
        <v>2832447.5</v>
      </c>
      <c r="S57" s="74">
        <v>2938148.3</v>
      </c>
      <c r="T57" s="75"/>
    </row>
    <row r="58" spans="1:22" s="40" customFormat="1" x14ac:dyDescent="0.2">
      <c r="A58" s="40" t="str">
        <f t="shared" si="3"/>
        <v>EEGDP</v>
      </c>
      <c r="B58" s="40" t="str">
        <f>VLOOKUP(C58,'A2'!$A$1:$B$35,2,FALSE)</f>
        <v>EE</v>
      </c>
      <c r="C58" s="40" t="s">
        <v>67</v>
      </c>
      <c r="D58" s="40" t="s">
        <v>43</v>
      </c>
      <c r="E58" s="65">
        <v>6970.9</v>
      </c>
      <c r="F58" s="65">
        <v>7776.3</v>
      </c>
      <c r="G58" s="65">
        <v>8718.9</v>
      </c>
      <c r="H58" s="65">
        <v>9685.2999999999993</v>
      </c>
      <c r="I58" s="65">
        <v>11181.7</v>
      </c>
      <c r="J58" s="65">
        <v>13390.8</v>
      </c>
      <c r="K58" s="65">
        <v>16069.4</v>
      </c>
      <c r="L58" s="65">
        <v>16235.1</v>
      </c>
      <c r="M58" s="65">
        <v>13969.7</v>
      </c>
      <c r="N58" s="65">
        <v>14371.1</v>
      </c>
      <c r="O58" s="65">
        <v>16216.4</v>
      </c>
      <c r="P58" s="65">
        <v>17415.099999999999</v>
      </c>
      <c r="Q58" s="65"/>
      <c r="R58" s="71">
        <v>19689.400000000001</v>
      </c>
      <c r="S58" s="74">
        <v>21118.799999999999</v>
      </c>
      <c r="T58" s="75"/>
    </row>
    <row r="59" spans="1:22" s="40" customFormat="1" x14ac:dyDescent="0.2">
      <c r="A59" s="40" t="str">
        <f t="shared" si="3"/>
        <v>IEGDP</v>
      </c>
      <c r="B59" s="40" t="str">
        <f>VLOOKUP(C59,'A2'!$A$1:$B$35,2,FALSE)</f>
        <v>IE</v>
      </c>
      <c r="C59" s="40" t="s">
        <v>68</v>
      </c>
      <c r="D59" s="40" t="s">
        <v>43</v>
      </c>
      <c r="E59" s="65">
        <v>117523.7</v>
      </c>
      <c r="F59" s="65">
        <v>130717.1</v>
      </c>
      <c r="G59" s="65">
        <v>140635.1</v>
      </c>
      <c r="H59" s="65">
        <v>150024.4</v>
      </c>
      <c r="I59" s="65">
        <v>162896.79999999999</v>
      </c>
      <c r="J59" s="65">
        <v>177573.5</v>
      </c>
      <c r="K59" s="65">
        <v>189654.7</v>
      </c>
      <c r="L59" s="65">
        <v>180249.5</v>
      </c>
      <c r="M59" s="65">
        <v>162283.5</v>
      </c>
      <c r="N59" s="65">
        <v>158096.70000000001</v>
      </c>
      <c r="O59" s="65">
        <v>162599.70000000001</v>
      </c>
      <c r="P59" s="65">
        <v>163938.29999999999</v>
      </c>
      <c r="Q59" s="65"/>
      <c r="R59" s="71">
        <v>169879.8</v>
      </c>
      <c r="S59" s="74">
        <v>176058.1</v>
      </c>
      <c r="T59" s="75"/>
    </row>
    <row r="60" spans="1:22" s="40" customFormat="1" x14ac:dyDescent="0.2">
      <c r="A60" s="40" t="str">
        <f t="shared" si="3"/>
        <v>GRGDP</v>
      </c>
      <c r="B60" s="40" t="str">
        <f>VLOOKUP(C60,'A2'!$A$1:$B$35,2,FALSE)</f>
        <v>GR</v>
      </c>
      <c r="C60" s="40" t="s">
        <v>69</v>
      </c>
      <c r="D60" s="40" t="s">
        <v>43</v>
      </c>
      <c r="E60" s="65">
        <v>146427.6</v>
      </c>
      <c r="F60" s="65">
        <v>156614.29999999999</v>
      </c>
      <c r="G60" s="65">
        <v>172431.8</v>
      </c>
      <c r="H60" s="65">
        <v>185265.7</v>
      </c>
      <c r="I60" s="65">
        <v>193049.7</v>
      </c>
      <c r="J60" s="65">
        <v>208622.3</v>
      </c>
      <c r="K60" s="65">
        <v>223160.1</v>
      </c>
      <c r="L60" s="65">
        <v>233197.7</v>
      </c>
      <c r="M60" s="65">
        <v>231081.2</v>
      </c>
      <c r="N60" s="65">
        <v>222151.5</v>
      </c>
      <c r="O60" s="65">
        <v>208531.7</v>
      </c>
      <c r="P60" s="65">
        <v>193749</v>
      </c>
      <c r="Q60" s="65"/>
      <c r="R60" s="71">
        <v>183008.1</v>
      </c>
      <c r="S60" s="74">
        <v>189068.79999999999</v>
      </c>
      <c r="T60" s="75"/>
    </row>
    <row r="61" spans="1:22" s="40" customFormat="1" x14ac:dyDescent="0.2">
      <c r="A61" s="40" t="str">
        <f t="shared" si="3"/>
        <v>ESGDP</v>
      </c>
      <c r="B61" s="40" t="str">
        <f>VLOOKUP(C61,'A2'!$A$1:$B$35,2,FALSE)</f>
        <v>ES</v>
      </c>
      <c r="C61" s="40" t="s">
        <v>70</v>
      </c>
      <c r="D61" s="40" t="s">
        <v>43</v>
      </c>
      <c r="E61" s="65">
        <v>680397</v>
      </c>
      <c r="F61" s="65">
        <v>729258</v>
      </c>
      <c r="G61" s="65">
        <v>783082</v>
      </c>
      <c r="H61" s="65">
        <v>841294</v>
      </c>
      <c r="I61" s="65">
        <v>909298</v>
      </c>
      <c r="J61" s="65">
        <v>985547</v>
      </c>
      <c r="K61" s="65">
        <v>1053161</v>
      </c>
      <c r="L61" s="65">
        <v>1087788</v>
      </c>
      <c r="M61" s="65">
        <v>1046894</v>
      </c>
      <c r="N61" s="65">
        <v>1045620</v>
      </c>
      <c r="O61" s="65">
        <v>1046327</v>
      </c>
      <c r="P61" s="65">
        <v>1029002</v>
      </c>
      <c r="Q61" s="65"/>
      <c r="R61" s="71">
        <v>1031393.4</v>
      </c>
      <c r="S61" s="74">
        <v>1056051.2</v>
      </c>
      <c r="T61" s="75"/>
    </row>
    <row r="62" spans="1:22" s="40" customFormat="1" x14ac:dyDescent="0.2">
      <c r="A62" s="40" t="str">
        <f t="shared" si="3"/>
        <v>FRGDP</v>
      </c>
      <c r="B62" s="40" t="str">
        <f>VLOOKUP(C62,'A2'!$A$1:$B$35,2,FALSE)</f>
        <v>FR</v>
      </c>
      <c r="C62" s="40" t="s">
        <v>71</v>
      </c>
      <c r="D62" s="40" t="s">
        <v>43</v>
      </c>
      <c r="E62" s="65">
        <v>1495553.6</v>
      </c>
      <c r="F62" s="65">
        <v>1542928.3</v>
      </c>
      <c r="G62" s="65">
        <v>1587902.6</v>
      </c>
      <c r="H62" s="65">
        <v>1655571.6</v>
      </c>
      <c r="I62" s="65">
        <v>1718047.2</v>
      </c>
      <c r="J62" s="65">
        <v>1798115.5</v>
      </c>
      <c r="K62" s="65">
        <v>1886792.1</v>
      </c>
      <c r="L62" s="65">
        <v>1933195</v>
      </c>
      <c r="M62" s="65">
        <v>1885763</v>
      </c>
      <c r="N62" s="65">
        <v>1936720</v>
      </c>
      <c r="O62" s="65">
        <v>2001398</v>
      </c>
      <c r="P62" s="65">
        <v>2032296.8</v>
      </c>
      <c r="Q62" s="65"/>
      <c r="R62" s="71">
        <v>2119138.5</v>
      </c>
      <c r="S62" s="74">
        <v>2187460</v>
      </c>
      <c r="T62" s="75"/>
    </row>
    <row r="63" spans="1:22" s="40" customFormat="1" x14ac:dyDescent="0.2">
      <c r="A63" s="40" t="str">
        <f t="shared" si="3"/>
        <v>ITGDP</v>
      </c>
      <c r="B63" s="40" t="str">
        <f>VLOOKUP(C63,'A2'!$A$1:$B$35,2,FALSE)</f>
        <v>IT</v>
      </c>
      <c r="C63" s="40" t="s">
        <v>72</v>
      </c>
      <c r="D63" s="40" t="s">
        <v>43</v>
      </c>
      <c r="E63" s="65">
        <v>1255737.8</v>
      </c>
      <c r="F63" s="65">
        <v>1301873</v>
      </c>
      <c r="G63" s="65">
        <v>1341850.1000000001</v>
      </c>
      <c r="H63" s="65">
        <v>1397728.3</v>
      </c>
      <c r="I63" s="65">
        <v>1436379.5</v>
      </c>
      <c r="J63" s="65">
        <v>1493031.3</v>
      </c>
      <c r="K63" s="65">
        <v>1554198.9</v>
      </c>
      <c r="L63" s="65">
        <v>1575143.9</v>
      </c>
      <c r="M63" s="65">
        <v>1519695.1</v>
      </c>
      <c r="N63" s="65">
        <v>1551885.6</v>
      </c>
      <c r="O63" s="65">
        <v>1580410.1</v>
      </c>
      <c r="P63" s="65">
        <v>1567010</v>
      </c>
      <c r="Q63" s="65"/>
      <c r="R63" s="71">
        <v>1592380.5</v>
      </c>
      <c r="S63" s="74">
        <v>1634302.9</v>
      </c>
      <c r="T63" s="75"/>
    </row>
    <row r="64" spans="1:22" s="40" customFormat="1" x14ac:dyDescent="0.2">
      <c r="A64" s="40" t="str">
        <f t="shared" si="3"/>
        <v>CYGDP</v>
      </c>
      <c r="B64" s="40" t="str">
        <f>VLOOKUP(C64,'A2'!$A$1:$B$35,2,FALSE)</f>
        <v>CY</v>
      </c>
      <c r="C64" s="40" t="s">
        <v>73</v>
      </c>
      <c r="D64" s="40" t="s">
        <v>43</v>
      </c>
      <c r="E64" s="65">
        <v>10719.6</v>
      </c>
      <c r="F64" s="65">
        <v>11081.1</v>
      </c>
      <c r="G64" s="65">
        <v>11654.2</v>
      </c>
      <c r="H64" s="65">
        <v>12596</v>
      </c>
      <c r="I64" s="65">
        <v>13598.2</v>
      </c>
      <c r="J64" s="65">
        <v>14670.5</v>
      </c>
      <c r="K64" s="65">
        <v>15901.5</v>
      </c>
      <c r="L64" s="65">
        <v>17157.099999999999</v>
      </c>
      <c r="M64" s="65">
        <v>16853.5</v>
      </c>
      <c r="N64" s="65">
        <v>17406</v>
      </c>
      <c r="O64" s="65">
        <v>17979.3</v>
      </c>
      <c r="P64" s="65">
        <v>17886.8</v>
      </c>
      <c r="Q64" s="65"/>
      <c r="R64" s="71">
        <v>15931.4</v>
      </c>
      <c r="S64" s="74">
        <v>16352.1</v>
      </c>
      <c r="T64" s="75"/>
    </row>
    <row r="65" spans="1:21" s="40" customFormat="1" x14ac:dyDescent="0.2">
      <c r="A65" s="40" t="str">
        <f t="shared" si="3"/>
        <v>LVGDP</v>
      </c>
      <c r="B65" s="40" t="str">
        <f>VLOOKUP(C65,'A2'!$A$1:$B$35,2,FALSE)</f>
        <v>LV</v>
      </c>
      <c r="C65" s="40" t="s">
        <v>74</v>
      </c>
      <c r="D65" s="40" t="s">
        <v>43</v>
      </c>
      <c r="E65" s="65">
        <v>9216.2000000000007</v>
      </c>
      <c r="F65" s="65">
        <v>9815.6</v>
      </c>
      <c r="G65" s="65">
        <v>9942.5</v>
      </c>
      <c r="H65" s="65">
        <v>11154.6</v>
      </c>
      <c r="I65" s="65">
        <v>12927.8</v>
      </c>
      <c r="J65" s="65">
        <v>15981.9</v>
      </c>
      <c r="K65" s="65">
        <v>21026.5</v>
      </c>
      <c r="L65" s="65">
        <v>22889.8</v>
      </c>
      <c r="M65" s="65">
        <v>18521.3</v>
      </c>
      <c r="N65" s="65">
        <v>18038.900000000001</v>
      </c>
      <c r="O65" s="65">
        <v>20211.3</v>
      </c>
      <c r="P65" s="65">
        <v>22256.9</v>
      </c>
      <c r="Q65" s="65"/>
      <c r="R65" s="71">
        <v>24809.599999999999</v>
      </c>
      <c r="S65" s="74">
        <v>26422.1</v>
      </c>
      <c r="T65" s="75"/>
    </row>
    <row r="66" spans="1:21" s="40" customFormat="1" x14ac:dyDescent="0.2">
      <c r="A66" s="40" t="str">
        <f t="shared" si="3"/>
        <v>LTGDP</v>
      </c>
      <c r="B66" s="40" t="str">
        <f>VLOOKUP(C66,'A2'!$A$1:$B$35,2,FALSE)</f>
        <v>LT</v>
      </c>
      <c r="C66" s="40" t="s">
        <v>75</v>
      </c>
      <c r="D66" s="40" t="s">
        <v>43</v>
      </c>
      <c r="E66" s="65">
        <v>13644.7</v>
      </c>
      <c r="F66" s="65">
        <v>15133</v>
      </c>
      <c r="G66" s="65">
        <v>16576.099999999999</v>
      </c>
      <c r="H66" s="65">
        <v>18244.8</v>
      </c>
      <c r="I66" s="65">
        <v>20969.099999999999</v>
      </c>
      <c r="J66" s="65">
        <v>24104.2</v>
      </c>
      <c r="K66" s="65">
        <v>28738.799999999999</v>
      </c>
      <c r="L66" s="65">
        <v>32414.3</v>
      </c>
      <c r="M66" s="65">
        <v>26654.400000000001</v>
      </c>
      <c r="N66" s="65">
        <v>27709.7</v>
      </c>
      <c r="O66" s="65">
        <v>30958.5</v>
      </c>
      <c r="P66" s="65">
        <v>32939.800000000003</v>
      </c>
      <c r="Q66" s="65"/>
      <c r="R66" s="71">
        <v>36835.4</v>
      </c>
      <c r="S66" s="74">
        <v>39352.400000000001</v>
      </c>
      <c r="T66" s="75"/>
    </row>
    <row r="67" spans="1:21" s="40" customFormat="1" x14ac:dyDescent="0.2">
      <c r="A67" s="40" t="str">
        <f t="shared" si="3"/>
        <v>LUGDP</v>
      </c>
      <c r="B67" s="40" t="str">
        <f>VLOOKUP(C67,'A2'!$A$1:$B$35,2,FALSE)</f>
        <v>LU</v>
      </c>
      <c r="C67" s="40" t="s">
        <v>76</v>
      </c>
      <c r="D67" s="40" t="s">
        <v>43</v>
      </c>
      <c r="E67" s="65">
        <v>22570</v>
      </c>
      <c r="F67" s="65">
        <v>23981.599999999999</v>
      </c>
      <c r="G67" s="65">
        <v>25822.1</v>
      </c>
      <c r="H67" s="65">
        <v>27444.5</v>
      </c>
      <c r="I67" s="65">
        <v>30269.5</v>
      </c>
      <c r="J67" s="65">
        <v>33914.1</v>
      </c>
      <c r="K67" s="65">
        <v>37496.800000000003</v>
      </c>
      <c r="L67" s="65">
        <v>37371.5</v>
      </c>
      <c r="M67" s="65">
        <v>35575.199999999997</v>
      </c>
      <c r="N67" s="65">
        <v>39302.6</v>
      </c>
      <c r="O67" s="65">
        <v>41729.699999999997</v>
      </c>
      <c r="P67" s="65">
        <v>42917.8</v>
      </c>
      <c r="Q67" s="65"/>
      <c r="R67" s="71">
        <v>47387.3</v>
      </c>
      <c r="S67" s="74">
        <v>49174.2</v>
      </c>
      <c r="T67" s="75"/>
    </row>
    <row r="68" spans="1:21" s="40" customFormat="1" x14ac:dyDescent="0.2">
      <c r="A68" s="40" t="str">
        <f t="shared" si="3"/>
        <v>HUGDP</v>
      </c>
      <c r="B68" s="40" t="str">
        <f>VLOOKUP(C68,'A2'!$A$1:$B$35,2,FALSE)</f>
        <v>HU</v>
      </c>
      <c r="C68" s="40" t="s">
        <v>77</v>
      </c>
      <c r="D68" s="40" t="s">
        <v>43</v>
      </c>
      <c r="E68" s="65">
        <v>58863.9</v>
      </c>
      <c r="F68" s="65">
        <v>70461.899999999994</v>
      </c>
      <c r="G68" s="65">
        <v>73883</v>
      </c>
      <c r="H68" s="65">
        <v>82114.8</v>
      </c>
      <c r="I68" s="65">
        <v>88765.5</v>
      </c>
      <c r="J68" s="65">
        <v>89589.9</v>
      </c>
      <c r="K68" s="65">
        <v>99422.8</v>
      </c>
      <c r="L68" s="65">
        <v>105535.8</v>
      </c>
      <c r="M68" s="65">
        <v>91415.4</v>
      </c>
      <c r="N68" s="65">
        <v>96243</v>
      </c>
      <c r="O68" s="65">
        <v>98920.6</v>
      </c>
      <c r="P68" s="65">
        <v>96968.3</v>
      </c>
      <c r="Q68" s="65"/>
      <c r="R68" s="71">
        <v>101165.7</v>
      </c>
      <c r="S68" s="74">
        <v>105587.5</v>
      </c>
      <c r="T68" s="75"/>
    </row>
    <row r="69" spans="1:21" s="40" customFormat="1" x14ac:dyDescent="0.2">
      <c r="A69" s="40" t="str">
        <f t="shared" si="3"/>
        <v>MTGDP</v>
      </c>
      <c r="B69" s="40" t="str">
        <f>VLOOKUP(C69,'A2'!$A$1:$B$35,2,FALSE)</f>
        <v>MT</v>
      </c>
      <c r="C69" s="40" t="s">
        <v>78</v>
      </c>
      <c r="D69" s="40" t="s">
        <v>43</v>
      </c>
      <c r="E69" s="65">
        <v>4494.3</v>
      </c>
      <c r="F69" s="65">
        <v>4653.7</v>
      </c>
      <c r="G69" s="65">
        <v>4639.8999999999996</v>
      </c>
      <c r="H69" s="65">
        <v>4669.8999999999996</v>
      </c>
      <c r="I69" s="65">
        <v>4930.8999999999996</v>
      </c>
      <c r="J69" s="65">
        <v>5206.7</v>
      </c>
      <c r="K69" s="65">
        <v>5575.4</v>
      </c>
      <c r="L69" s="65">
        <v>5963.5</v>
      </c>
      <c r="M69" s="65">
        <v>5956</v>
      </c>
      <c r="N69" s="65">
        <v>6385.1</v>
      </c>
      <c r="O69" s="65">
        <v>6644.6</v>
      </c>
      <c r="P69" s="65">
        <v>6850.7</v>
      </c>
      <c r="Q69" s="65"/>
      <c r="R69" s="71">
        <v>7432.7</v>
      </c>
      <c r="S69" s="74">
        <v>7757.2</v>
      </c>
      <c r="T69" s="75"/>
    </row>
    <row r="70" spans="1:21" s="40" customFormat="1" x14ac:dyDescent="0.2">
      <c r="A70" s="40" t="str">
        <f t="shared" si="3"/>
        <v>NLGDP</v>
      </c>
      <c r="B70" s="40" t="str">
        <f>VLOOKUP(C70,'A2'!$A$1:$B$35,2,FALSE)</f>
        <v>NL</v>
      </c>
      <c r="C70" s="40" t="s">
        <v>79</v>
      </c>
      <c r="D70" s="40" t="s">
        <v>43</v>
      </c>
      <c r="E70" s="65">
        <v>447731</v>
      </c>
      <c r="F70" s="65">
        <v>465214</v>
      </c>
      <c r="G70" s="65">
        <v>476945</v>
      </c>
      <c r="H70" s="65">
        <v>491184</v>
      </c>
      <c r="I70" s="65">
        <v>513407</v>
      </c>
      <c r="J70" s="65">
        <v>540216</v>
      </c>
      <c r="K70" s="65">
        <v>571773</v>
      </c>
      <c r="L70" s="65">
        <v>594481</v>
      </c>
      <c r="M70" s="65">
        <v>573235</v>
      </c>
      <c r="N70" s="65">
        <v>586789</v>
      </c>
      <c r="O70" s="65">
        <v>599047</v>
      </c>
      <c r="P70" s="65">
        <v>599338</v>
      </c>
      <c r="Q70" s="65"/>
      <c r="R70" s="71">
        <v>613026.9</v>
      </c>
      <c r="S70" s="74">
        <v>636952.30000000005</v>
      </c>
      <c r="T70" s="75"/>
    </row>
    <row r="71" spans="1:21" s="40" customFormat="1" x14ac:dyDescent="0.2">
      <c r="A71" s="40" t="str">
        <f t="shared" si="3"/>
        <v>ATGDP</v>
      </c>
      <c r="B71" s="40" t="str">
        <f>VLOOKUP(C71,'A2'!$A$1:$B$35,2,FALSE)</f>
        <v>AT</v>
      </c>
      <c r="C71" s="40" t="s">
        <v>80</v>
      </c>
      <c r="D71" s="40" t="s">
        <v>43</v>
      </c>
      <c r="E71" s="65">
        <v>214200.9</v>
      </c>
      <c r="F71" s="65">
        <v>220529.2</v>
      </c>
      <c r="G71" s="65">
        <v>224996</v>
      </c>
      <c r="H71" s="65">
        <v>234707.8</v>
      </c>
      <c r="I71" s="65">
        <v>245243.4</v>
      </c>
      <c r="J71" s="65">
        <v>259034.5</v>
      </c>
      <c r="K71" s="65">
        <v>274019.8</v>
      </c>
      <c r="L71" s="65">
        <v>282744.2</v>
      </c>
      <c r="M71" s="65">
        <v>276228</v>
      </c>
      <c r="N71" s="65">
        <v>285165.3</v>
      </c>
      <c r="O71" s="65">
        <v>299240.40000000002</v>
      </c>
      <c r="P71" s="65">
        <v>307003.8</v>
      </c>
      <c r="Q71" s="65"/>
      <c r="R71" s="71">
        <v>325123.59999999998</v>
      </c>
      <c r="S71" s="74">
        <v>336701</v>
      </c>
      <c r="T71" s="75"/>
    </row>
    <row r="72" spans="1:21" s="40" customFormat="1" x14ac:dyDescent="0.2">
      <c r="A72" s="40" t="str">
        <f t="shared" si="3"/>
        <v>PLGDP</v>
      </c>
      <c r="B72" s="40" t="str">
        <f>VLOOKUP(C72,'A2'!$A$1:$B$35,2,FALSE)</f>
        <v>PL</v>
      </c>
      <c r="C72" s="40" t="s">
        <v>81</v>
      </c>
      <c r="D72" s="40" t="s">
        <v>43</v>
      </c>
      <c r="E72" s="65">
        <v>212293.8</v>
      </c>
      <c r="F72" s="65">
        <v>209617.4</v>
      </c>
      <c r="G72" s="65">
        <v>191643.8</v>
      </c>
      <c r="H72" s="65">
        <v>204236.5</v>
      </c>
      <c r="I72" s="65">
        <v>244420.1</v>
      </c>
      <c r="J72" s="65">
        <v>272088.90000000002</v>
      </c>
      <c r="K72" s="65">
        <v>311001.7</v>
      </c>
      <c r="L72" s="65">
        <v>363175.3</v>
      </c>
      <c r="M72" s="65">
        <v>310681.40000000002</v>
      </c>
      <c r="N72" s="65">
        <v>354616.1</v>
      </c>
      <c r="O72" s="65">
        <v>370850.6</v>
      </c>
      <c r="P72" s="65">
        <v>381204.1</v>
      </c>
      <c r="Q72" s="65"/>
      <c r="R72" s="71">
        <v>407779.4</v>
      </c>
      <c r="S72" s="74">
        <v>427545.3</v>
      </c>
      <c r="T72" s="75"/>
    </row>
    <row r="73" spans="1:21" s="40" customFormat="1" x14ac:dyDescent="0.2">
      <c r="A73" s="40" t="str">
        <f t="shared" si="3"/>
        <v>PTGDP</v>
      </c>
      <c r="B73" s="40" t="str">
        <f>VLOOKUP(C73,'A2'!$A$1:$B$35,2,FALSE)</f>
        <v>PT</v>
      </c>
      <c r="C73" s="40" t="s">
        <v>82</v>
      </c>
      <c r="D73" s="40" t="s">
        <v>43</v>
      </c>
      <c r="E73" s="65">
        <v>134471.1</v>
      </c>
      <c r="F73" s="65">
        <v>140566.79999999999</v>
      </c>
      <c r="G73" s="65">
        <v>143471.70000000001</v>
      </c>
      <c r="H73" s="65">
        <v>149312.5</v>
      </c>
      <c r="I73" s="65">
        <v>154268.70000000001</v>
      </c>
      <c r="J73" s="65">
        <v>160855.4</v>
      </c>
      <c r="K73" s="65">
        <v>169319.2</v>
      </c>
      <c r="L73" s="65">
        <v>171983.1</v>
      </c>
      <c r="M73" s="65">
        <v>168529.2</v>
      </c>
      <c r="N73" s="65">
        <v>172859.5</v>
      </c>
      <c r="O73" s="65">
        <v>171126.2</v>
      </c>
      <c r="P73" s="65">
        <v>165107.5</v>
      </c>
      <c r="Q73" s="65"/>
      <c r="R73" s="71">
        <v>168153</v>
      </c>
      <c r="S73" s="74">
        <v>172339</v>
      </c>
      <c r="T73" s="75"/>
    </row>
    <row r="74" spans="1:21" s="40" customFormat="1" x14ac:dyDescent="0.2">
      <c r="A74" s="40" t="str">
        <f t="shared" si="3"/>
        <v>ROGDP</v>
      </c>
      <c r="B74" s="40" t="str">
        <f>VLOOKUP(C74,'A2'!$A$1:$B$35,2,FALSE)</f>
        <v>RO</v>
      </c>
      <c r="C74" s="40" t="s">
        <v>83</v>
      </c>
      <c r="D74" s="40" t="s">
        <v>43</v>
      </c>
      <c r="E74" s="65">
        <v>45356.800000000003</v>
      </c>
      <c r="F74" s="65">
        <v>48614.9</v>
      </c>
      <c r="G74" s="65">
        <v>52576.5</v>
      </c>
      <c r="H74" s="65">
        <v>61063.9</v>
      </c>
      <c r="I74" s="65">
        <v>79801.899999999994</v>
      </c>
      <c r="J74" s="65">
        <v>97751</v>
      </c>
      <c r="K74" s="65">
        <v>124728.5</v>
      </c>
      <c r="L74" s="65">
        <v>139765.4</v>
      </c>
      <c r="M74" s="65">
        <v>118196</v>
      </c>
      <c r="N74" s="65">
        <v>124327.7</v>
      </c>
      <c r="O74" s="65">
        <v>131478</v>
      </c>
      <c r="P74" s="65">
        <v>131578.9</v>
      </c>
      <c r="Q74" s="65"/>
      <c r="R74" s="71">
        <v>147423.20000000001</v>
      </c>
      <c r="S74" s="74">
        <v>154926</v>
      </c>
      <c r="T74" s="75"/>
    </row>
    <row r="75" spans="1:21" s="40" customFormat="1" x14ac:dyDescent="0.2">
      <c r="A75" s="40" t="str">
        <f t="shared" si="3"/>
        <v>SIGDP</v>
      </c>
      <c r="B75" s="40" t="str">
        <f>VLOOKUP(C75,'A2'!$A$1:$B$35,2,FALSE)</f>
        <v>SI</v>
      </c>
      <c r="C75" s="40" t="s">
        <v>84</v>
      </c>
      <c r="D75" s="40" t="s">
        <v>43</v>
      </c>
      <c r="E75" s="65">
        <v>22828.2</v>
      </c>
      <c r="F75" s="65">
        <v>24597.1</v>
      </c>
      <c r="G75" s="65">
        <v>25819.200000000001</v>
      </c>
      <c r="H75" s="65">
        <v>27227.5</v>
      </c>
      <c r="I75" s="65">
        <v>28730.9</v>
      </c>
      <c r="J75" s="65">
        <v>31050.7</v>
      </c>
      <c r="K75" s="65">
        <v>34593.599999999999</v>
      </c>
      <c r="L75" s="65">
        <v>37244.400000000001</v>
      </c>
      <c r="M75" s="65">
        <v>35420.199999999997</v>
      </c>
      <c r="N75" s="65">
        <v>35484.6</v>
      </c>
      <c r="O75" s="65">
        <v>36150</v>
      </c>
      <c r="P75" s="65">
        <v>35318.6</v>
      </c>
      <c r="Q75" s="65"/>
      <c r="R75" s="71">
        <v>34993</v>
      </c>
      <c r="S75" s="74">
        <v>35541.5</v>
      </c>
      <c r="T75" s="75"/>
    </row>
    <row r="76" spans="1:21" s="40" customFormat="1" x14ac:dyDescent="0.2">
      <c r="A76" s="40" t="str">
        <f t="shared" si="3"/>
        <v>SKGDP</v>
      </c>
      <c r="B76" s="40" t="str">
        <f>VLOOKUP(C76,'A2'!$A$1:$B$35,2,FALSE)</f>
        <v>SK</v>
      </c>
      <c r="C76" s="40" t="s">
        <v>85</v>
      </c>
      <c r="D76" s="40" t="s">
        <v>43</v>
      </c>
      <c r="E76" s="65">
        <v>23572.9</v>
      </c>
      <c r="F76" s="65">
        <v>25971.7</v>
      </c>
      <c r="G76" s="65">
        <v>29489.200000000001</v>
      </c>
      <c r="H76" s="65">
        <v>33994.6</v>
      </c>
      <c r="I76" s="65">
        <v>38489.1</v>
      </c>
      <c r="J76" s="65">
        <v>44501.7</v>
      </c>
      <c r="K76" s="65">
        <v>54810.8</v>
      </c>
      <c r="L76" s="65">
        <v>64413.5</v>
      </c>
      <c r="M76" s="65">
        <v>62794.400000000001</v>
      </c>
      <c r="N76" s="65">
        <v>65897.020000000019</v>
      </c>
      <c r="O76" s="65">
        <v>68974.162999999942</v>
      </c>
      <c r="P76" s="65">
        <v>71096.017000000051</v>
      </c>
      <c r="Q76" s="65">
        <v>72149.62865600003</v>
      </c>
      <c r="R76" s="65">
        <v>74492.060540049555</v>
      </c>
      <c r="S76" s="65">
        <v>77786.675519651326</v>
      </c>
      <c r="T76" s="65">
        <v>81709.728415493955</v>
      </c>
      <c r="U76" s="40">
        <v>86210.269198135153</v>
      </c>
    </row>
    <row r="77" spans="1:21" s="40" customFormat="1" x14ac:dyDescent="0.2">
      <c r="A77" s="40" t="str">
        <f t="shared" si="3"/>
        <v>FIGDP</v>
      </c>
      <c r="B77" s="40" t="str">
        <f>VLOOKUP(C77,'A2'!$A$1:$B$35,2,FALSE)</f>
        <v>FI</v>
      </c>
      <c r="C77" s="40" t="s">
        <v>86</v>
      </c>
      <c r="D77" s="40" t="s">
        <v>43</v>
      </c>
      <c r="E77" s="65">
        <v>139288</v>
      </c>
      <c r="F77" s="65">
        <v>143646</v>
      </c>
      <c r="G77" s="65">
        <v>145531</v>
      </c>
      <c r="H77" s="65">
        <v>152266</v>
      </c>
      <c r="I77" s="65">
        <v>157429</v>
      </c>
      <c r="J77" s="65">
        <v>165765</v>
      </c>
      <c r="K77" s="65">
        <v>179830</v>
      </c>
      <c r="L77" s="65">
        <v>185670</v>
      </c>
      <c r="M77" s="65">
        <v>172318</v>
      </c>
      <c r="N77" s="65">
        <v>178724</v>
      </c>
      <c r="O77" s="65">
        <v>188744</v>
      </c>
      <c r="P77" s="65">
        <v>192350</v>
      </c>
      <c r="Q77" s="65"/>
      <c r="R77" s="71">
        <v>201097.1</v>
      </c>
      <c r="S77" s="74">
        <v>208329.3</v>
      </c>
      <c r="T77" s="75"/>
    </row>
    <row r="78" spans="1:21" s="40" customFormat="1" x14ac:dyDescent="0.2">
      <c r="A78" s="40" t="str">
        <f t="shared" si="3"/>
        <v>SEGDP</v>
      </c>
      <c r="B78" s="40" t="str">
        <f>VLOOKUP(C78,'A2'!$A$1:$B$35,2,FALSE)</f>
        <v>SE</v>
      </c>
      <c r="C78" s="40" t="s">
        <v>87</v>
      </c>
      <c r="D78" s="40" t="s">
        <v>43</v>
      </c>
      <c r="E78" s="65">
        <v>253743.2</v>
      </c>
      <c r="F78" s="65">
        <v>266739.8</v>
      </c>
      <c r="G78" s="65">
        <v>278914</v>
      </c>
      <c r="H78" s="65">
        <v>291634.09999999998</v>
      </c>
      <c r="I78" s="65">
        <v>298353.3</v>
      </c>
      <c r="J78" s="65">
        <v>318170.8</v>
      </c>
      <c r="K78" s="65">
        <v>337944.2</v>
      </c>
      <c r="L78" s="65">
        <v>333255.7</v>
      </c>
      <c r="M78" s="65">
        <v>292472.09999999998</v>
      </c>
      <c r="N78" s="65">
        <v>349945.1</v>
      </c>
      <c r="O78" s="65">
        <v>385450.7</v>
      </c>
      <c r="P78" s="65">
        <v>407820.3</v>
      </c>
      <c r="Q78" s="65"/>
      <c r="R78" s="71">
        <v>422292.3</v>
      </c>
      <c r="S78" s="74">
        <v>443223.5</v>
      </c>
      <c r="T78" s="75"/>
    </row>
    <row r="79" spans="1:21" s="40" customFormat="1" x14ac:dyDescent="0.2">
      <c r="A79" s="40" t="str">
        <f t="shared" si="3"/>
        <v>UKGDP</v>
      </c>
      <c r="B79" s="40" t="str">
        <f>VLOOKUP(C79,'A2'!$A$1:$B$35,2,FALSE)</f>
        <v>UK</v>
      </c>
      <c r="C79" s="40" t="s">
        <v>88</v>
      </c>
      <c r="D79" s="40" t="s">
        <v>43</v>
      </c>
      <c r="E79" s="65">
        <v>1659079.9</v>
      </c>
      <c r="F79" s="65">
        <v>1719805</v>
      </c>
      <c r="G79" s="65">
        <v>1659740.7</v>
      </c>
      <c r="H79" s="65">
        <v>1787298.5</v>
      </c>
      <c r="I79" s="65">
        <v>1867129.3</v>
      </c>
      <c r="J79" s="65">
        <v>1979497.7</v>
      </c>
      <c r="K79" s="65">
        <v>2086519.9</v>
      </c>
      <c r="L79" s="65">
        <v>1836125.5</v>
      </c>
      <c r="M79" s="65">
        <v>1590858</v>
      </c>
      <c r="N79" s="65">
        <v>1731809</v>
      </c>
      <c r="O79" s="65">
        <v>1770909.6</v>
      </c>
      <c r="P79" s="65">
        <v>1932701.9</v>
      </c>
      <c r="Q79" s="65"/>
      <c r="R79" s="71">
        <v>1992808.9</v>
      </c>
      <c r="S79" s="74">
        <v>2071025.4</v>
      </c>
      <c r="T79" s="75"/>
    </row>
    <row r="80" spans="1:21" s="40" customFormat="1" x14ac:dyDescent="0.2">
      <c r="A80" s="40" t="str">
        <f t="shared" si="3"/>
        <v>ISGDP</v>
      </c>
      <c r="B80" s="40" t="str">
        <f>VLOOKUP(C80,'A2'!$A$1:$B$35,2,FALSE)</f>
        <v>IS</v>
      </c>
      <c r="C80" s="40" t="s">
        <v>89</v>
      </c>
      <c r="D80" s="40" t="s">
        <v>43</v>
      </c>
      <c r="E80" s="65">
        <v>8829.7000000000007</v>
      </c>
      <c r="F80" s="65">
        <v>9473.7999999999993</v>
      </c>
      <c r="G80" s="65">
        <v>9711.4</v>
      </c>
      <c r="H80" s="65">
        <v>10674.1</v>
      </c>
      <c r="I80" s="65">
        <v>13111.9</v>
      </c>
      <c r="J80" s="65">
        <v>13315.9</v>
      </c>
      <c r="K80" s="65">
        <v>14932.4</v>
      </c>
      <c r="L80" s="65">
        <v>10292.299999999999</v>
      </c>
      <c r="M80" s="65">
        <v>8675.2999999999993</v>
      </c>
      <c r="N80" s="65">
        <v>9487.5</v>
      </c>
      <c r="O80" s="65">
        <v>10089.4</v>
      </c>
      <c r="P80" s="65">
        <v>10567.1</v>
      </c>
      <c r="Q80" s="65"/>
      <c r="R80" s="71">
        <v>11674.9</v>
      </c>
      <c r="S80" s="74">
        <v>12336.2</v>
      </c>
      <c r="T80" s="75"/>
    </row>
    <row r="81" spans="1:20" s="40" customFormat="1" x14ac:dyDescent="0.2">
      <c r="A81" s="40" t="str">
        <f t="shared" si="3"/>
        <v>NOGDP</v>
      </c>
      <c r="B81" s="40" t="str">
        <f>VLOOKUP(C81,'A2'!$A$1:$B$35,2,FALSE)</f>
        <v>NO</v>
      </c>
      <c r="C81" s="40" t="s">
        <v>90</v>
      </c>
      <c r="D81" s="40" t="s">
        <v>43</v>
      </c>
      <c r="E81" s="65">
        <v>190955.6</v>
      </c>
      <c r="F81" s="65">
        <v>204073.60000000001</v>
      </c>
      <c r="G81" s="65">
        <v>198943.1</v>
      </c>
      <c r="H81" s="65">
        <v>209423.5</v>
      </c>
      <c r="I81" s="65">
        <v>244582.1</v>
      </c>
      <c r="J81" s="65">
        <v>271001.2</v>
      </c>
      <c r="K81" s="65">
        <v>287712.2</v>
      </c>
      <c r="L81" s="65">
        <v>311284.90000000002</v>
      </c>
      <c r="M81" s="65">
        <v>272958.8</v>
      </c>
      <c r="N81" s="65">
        <v>317862.40000000002</v>
      </c>
      <c r="O81" s="65">
        <v>352962.8</v>
      </c>
      <c r="P81" s="65">
        <v>389148.5</v>
      </c>
      <c r="Q81" s="65">
        <v>384747.1</v>
      </c>
      <c r="R81" s="71">
        <v>376440.9</v>
      </c>
      <c r="S81" s="74">
        <v>397376.3</v>
      </c>
      <c r="T81" s="75"/>
    </row>
    <row r="82" spans="1:20" s="40" customFormat="1" x14ac:dyDescent="0.2">
      <c r="A82" s="40" t="str">
        <f t="shared" si="3"/>
        <v>CHGDP</v>
      </c>
      <c r="B82" s="40" t="str">
        <f>VLOOKUP(C82,'A2'!$A$1:$B$35,2,FALSE)</f>
        <v>CH</v>
      </c>
      <c r="C82" s="40" t="s">
        <v>91</v>
      </c>
      <c r="D82" s="40" t="s">
        <v>43</v>
      </c>
      <c r="E82" s="65">
        <v>293441.5</v>
      </c>
      <c r="F82" s="65">
        <v>304557.3</v>
      </c>
      <c r="G82" s="65">
        <v>296195.09999999998</v>
      </c>
      <c r="H82" s="65">
        <v>301430.09999999998</v>
      </c>
      <c r="I82" s="65">
        <v>309428.40000000002</v>
      </c>
      <c r="J82" s="65">
        <v>322993.09999999998</v>
      </c>
      <c r="K82" s="65">
        <v>329214.40000000002</v>
      </c>
      <c r="L82" s="65">
        <v>357724.8</v>
      </c>
      <c r="M82" s="65">
        <v>367133.5</v>
      </c>
      <c r="N82" s="65">
        <v>414884.1</v>
      </c>
      <c r="O82" s="65">
        <v>474689.2</v>
      </c>
      <c r="P82" s="65">
        <v>491040.4</v>
      </c>
      <c r="Q82" s="65"/>
      <c r="R82" s="71">
        <v>528545.1</v>
      </c>
      <c r="S82" s="74">
        <v>558456.5</v>
      </c>
      <c r="T82" s="75"/>
    </row>
    <row r="83" spans="1:20" s="40" customFormat="1" x14ac:dyDescent="0.2">
      <c r="A83" s="40" t="str">
        <f t="shared" si="3"/>
        <v>USGDP</v>
      </c>
      <c r="B83" s="40" t="str">
        <f>VLOOKUP(C83,'A2'!$A$1:$B$35,2,FALSE)</f>
        <v>US</v>
      </c>
      <c r="C83" s="40" t="s">
        <v>95</v>
      </c>
      <c r="D83" s="40" t="s">
        <v>43</v>
      </c>
      <c r="E83" s="65">
        <v>11863890.1</v>
      </c>
      <c r="F83" s="65">
        <v>11611886.6</v>
      </c>
      <c r="G83" s="65">
        <v>10176980.199999999</v>
      </c>
      <c r="H83" s="65">
        <v>9869764.5</v>
      </c>
      <c r="I83" s="65">
        <v>10526002.699999999</v>
      </c>
      <c r="J83" s="65">
        <v>11036874.800000001</v>
      </c>
      <c r="K83" s="65">
        <v>10565705.9</v>
      </c>
      <c r="L83" s="65">
        <v>10008362.800000001</v>
      </c>
      <c r="M83" s="65">
        <v>10336894.199999999</v>
      </c>
      <c r="N83" s="65">
        <v>11283322</v>
      </c>
      <c r="O83" s="65">
        <v>11159339.1</v>
      </c>
      <c r="P83" s="65">
        <v>12643680</v>
      </c>
      <c r="Q83" s="65"/>
      <c r="R83" s="71">
        <v>12687995.9</v>
      </c>
      <c r="S83" s="74">
        <v>13317058.199999999</v>
      </c>
      <c r="T83" s="75"/>
    </row>
    <row r="84" spans="1:20" s="40" customFormat="1" x14ac:dyDescent="0.2">
      <c r="A84" s="40" t="str">
        <f t="shared" si="3"/>
        <v>SCGDP</v>
      </c>
      <c r="B84" s="40" t="str">
        <f>VLOOKUP(C84,'A2'!$A$1:$B$35,2,FALSE)</f>
        <v>SC</v>
      </c>
      <c r="C84" s="40" t="s">
        <v>0</v>
      </c>
      <c r="D84" s="40" t="s">
        <v>43</v>
      </c>
      <c r="E84" s="65">
        <f>E82+E78+E70+E81+E56</f>
        <v>1365097.4000000001</v>
      </c>
      <c r="F84" s="65">
        <f t="shared" ref="F84:R84" si="4">F82+F78+F70+F81+F56</f>
        <v>1425328.3</v>
      </c>
      <c r="G84" s="65">
        <f t="shared" si="4"/>
        <v>1439497.5000000002</v>
      </c>
      <c r="H84" s="65">
        <f t="shared" si="4"/>
        <v>1490741.5999999999</v>
      </c>
      <c r="I84" s="65">
        <f t="shared" si="4"/>
        <v>1573137.7</v>
      </c>
      <c r="J84" s="65">
        <f t="shared" si="4"/>
        <v>1671128.4999999998</v>
      </c>
      <c r="K84" s="65">
        <f t="shared" si="4"/>
        <v>1754177.7</v>
      </c>
      <c r="L84" s="65">
        <f t="shared" si="4"/>
        <v>1831879.4</v>
      </c>
      <c r="M84" s="65">
        <f t="shared" si="4"/>
        <v>1729375.2000000002</v>
      </c>
      <c r="N84" s="65">
        <f t="shared" si="4"/>
        <v>1905814.7000000002</v>
      </c>
      <c r="O84" s="65">
        <f t="shared" si="4"/>
        <v>2052636.8</v>
      </c>
      <c r="P84" s="65">
        <f t="shared" si="4"/>
        <v>2132599.2000000002</v>
      </c>
      <c r="Q84" s="65"/>
      <c r="R84" s="71">
        <f t="shared" si="4"/>
        <v>2196947.7999999998</v>
      </c>
      <c r="S84" s="75"/>
      <c r="T84" s="75"/>
    </row>
    <row r="85" spans="1:20" s="40" customFormat="1" x14ac:dyDescent="0.2">
      <c r="A85" s="40" t="str">
        <f t="shared" si="3"/>
        <v>V3GDP</v>
      </c>
      <c r="B85" s="40" t="str">
        <f>VLOOKUP(C85,'A2'!$A$1:$B$35,2,FALSE)</f>
        <v>V3</v>
      </c>
      <c r="C85" s="40" t="s">
        <v>107</v>
      </c>
      <c r="D85" s="40" t="s">
        <v>43</v>
      </c>
      <c r="E85" s="65">
        <f>E72+E68+E55</f>
        <v>343030.30000000005</v>
      </c>
      <c r="F85" s="65">
        <f t="shared" ref="F85:R85" si="5">F72+F68+F55</f>
        <v>363429.8</v>
      </c>
      <c r="G85" s="65">
        <f t="shared" si="5"/>
        <v>349936.4</v>
      </c>
      <c r="H85" s="65">
        <f t="shared" si="5"/>
        <v>378200.8</v>
      </c>
      <c r="I85" s="65">
        <f t="shared" si="5"/>
        <v>437814.39999999997</v>
      </c>
      <c r="J85" s="65">
        <f t="shared" si="5"/>
        <v>479969.60000000003</v>
      </c>
      <c r="K85" s="65">
        <f t="shared" si="5"/>
        <v>542333.1</v>
      </c>
      <c r="L85" s="65">
        <f t="shared" si="5"/>
        <v>622980.80000000005</v>
      </c>
      <c r="M85" s="65">
        <f t="shared" si="5"/>
        <v>544293.80000000005</v>
      </c>
      <c r="N85" s="65">
        <f t="shared" si="5"/>
        <v>600791.1</v>
      </c>
      <c r="O85" s="65">
        <f t="shared" si="5"/>
        <v>625257.19999999995</v>
      </c>
      <c r="P85" s="65">
        <f t="shared" si="5"/>
        <v>631098</v>
      </c>
      <c r="Q85" s="65"/>
      <c r="R85" s="71">
        <f t="shared" si="5"/>
        <v>652593.70000000007</v>
      </c>
      <c r="S85" s="75"/>
      <c r="T85" s="75"/>
    </row>
    <row r="86" spans="1:20" s="40" customFormat="1" x14ac:dyDescent="0.2">
      <c r="E86" s="65"/>
      <c r="F86" s="65"/>
      <c r="G86" s="65"/>
      <c r="H86" s="65"/>
      <c r="I86" s="65"/>
      <c r="J86" s="65"/>
      <c r="K86" s="65"/>
      <c r="L86" s="65"/>
      <c r="M86" s="65"/>
      <c r="N86" s="65"/>
      <c r="O86" s="65"/>
    </row>
    <row r="87" spans="1:20" s="40" customFormat="1" x14ac:dyDescent="0.2">
      <c r="E87" s="65"/>
      <c r="F87" s="65"/>
      <c r="G87" s="65"/>
      <c r="H87" s="65"/>
      <c r="I87" s="65" t="s">
        <v>154</v>
      </c>
      <c r="J87" s="65"/>
      <c r="K87" s="65"/>
      <c r="L87" s="65"/>
      <c r="M87" s="65"/>
      <c r="N87" s="65"/>
      <c r="O87" s="65"/>
    </row>
    <row r="88" spans="1:20" s="40" customFormat="1" x14ac:dyDescent="0.2">
      <c r="C88" s="66" t="s">
        <v>45</v>
      </c>
      <c r="E88" s="68">
        <v>1</v>
      </c>
      <c r="F88" s="68">
        <v>2</v>
      </c>
      <c r="G88" s="68">
        <v>3</v>
      </c>
      <c r="H88" s="68">
        <v>4</v>
      </c>
      <c r="I88" s="68">
        <v>5</v>
      </c>
      <c r="J88" s="68">
        <v>6</v>
      </c>
      <c r="K88" s="68">
        <v>7</v>
      </c>
      <c r="L88" s="68">
        <v>8</v>
      </c>
      <c r="M88" s="68">
        <v>9</v>
      </c>
      <c r="N88" s="68">
        <v>10</v>
      </c>
      <c r="O88" s="68">
        <v>11</v>
      </c>
      <c r="P88" s="68">
        <v>12</v>
      </c>
      <c r="Q88" s="68">
        <v>13</v>
      </c>
      <c r="R88" s="68">
        <v>14</v>
      </c>
      <c r="S88" s="68">
        <v>15</v>
      </c>
      <c r="T88" s="68">
        <v>16</v>
      </c>
    </row>
    <row r="89" spans="1:20" s="40" customFormat="1" x14ac:dyDescent="0.2">
      <c r="C89" s="66" t="s">
        <v>48</v>
      </c>
      <c r="D89" s="66" t="s">
        <v>49</v>
      </c>
      <c r="E89" s="69" t="s">
        <v>50</v>
      </c>
      <c r="F89" s="69" t="s">
        <v>51</v>
      </c>
      <c r="G89" s="69" t="s">
        <v>52</v>
      </c>
      <c r="H89" s="69" t="s">
        <v>53</v>
      </c>
      <c r="I89" s="69" t="s">
        <v>54</v>
      </c>
      <c r="J89" s="69" t="s">
        <v>55</v>
      </c>
      <c r="K89" s="69" t="s">
        <v>56</v>
      </c>
      <c r="L89" s="69" t="s">
        <v>57</v>
      </c>
      <c r="M89" s="69" t="s">
        <v>58</v>
      </c>
      <c r="N89" s="69" t="s">
        <v>59</v>
      </c>
      <c r="O89" s="69" t="s">
        <v>100</v>
      </c>
      <c r="P89" s="69" t="s">
        <v>101</v>
      </c>
      <c r="Q89" s="69" t="s">
        <v>102</v>
      </c>
      <c r="R89" s="69" t="s">
        <v>103</v>
      </c>
      <c r="S89" s="69" t="s">
        <v>104</v>
      </c>
      <c r="T89" s="69" t="s">
        <v>105</v>
      </c>
    </row>
    <row r="90" spans="1:20" s="40" customFormat="1" x14ac:dyDescent="0.2">
      <c r="A90" s="40" t="str">
        <f>CONCATENATE(B90,D90)</f>
        <v>BETotal</v>
      </c>
      <c r="B90" s="40" t="str">
        <f>VLOOKUP(C90,'A2'!$A$1:$B$35,2,FALSE)</f>
        <v>BE</v>
      </c>
      <c r="C90" s="40" t="s">
        <v>62</v>
      </c>
      <c r="D90" s="40" t="s">
        <v>47</v>
      </c>
      <c r="E90" s="71">
        <v>127601.1</v>
      </c>
      <c r="F90" s="71">
        <v>133703.9</v>
      </c>
      <c r="G90" s="65">
        <v>140953.5</v>
      </c>
      <c r="H90" s="65">
        <v>143228.20000000001</v>
      </c>
      <c r="I90" s="65">
        <v>157398.9</v>
      </c>
      <c r="J90" s="65">
        <v>154553.9</v>
      </c>
      <c r="K90" s="65">
        <v>161999.9</v>
      </c>
      <c r="L90" s="65">
        <v>172483.7</v>
      </c>
      <c r="M90" s="65">
        <v>182962.4</v>
      </c>
      <c r="N90" s="65">
        <v>187051.7</v>
      </c>
      <c r="O90" s="65">
        <v>197071.9</v>
      </c>
      <c r="T90" s="66"/>
    </row>
    <row r="91" spans="1:20" s="40" customFormat="1" x14ac:dyDescent="0.2">
      <c r="A91" s="40" t="str">
        <f t="shared" ref="A91:A154" si="6">CONCATENATE(B91,D91)</f>
        <v>BEGeneral public services</v>
      </c>
      <c r="B91" s="40" t="str">
        <f>VLOOKUP(C91,'A2'!$A$1:$B$35,2,FALSE)</f>
        <v>BE</v>
      </c>
      <c r="C91" s="40" t="s">
        <v>62</v>
      </c>
      <c r="D91" s="40" t="s">
        <v>32</v>
      </c>
      <c r="E91" s="71">
        <v>27153.599999999999</v>
      </c>
      <c r="F91" s="71">
        <v>27176.7</v>
      </c>
      <c r="G91" s="65">
        <v>27376.400000000001</v>
      </c>
      <c r="H91" s="65">
        <v>26353.7</v>
      </c>
      <c r="I91" s="65">
        <v>26699.1</v>
      </c>
      <c r="J91" s="65">
        <v>25748.400000000001</v>
      </c>
      <c r="K91" s="65">
        <v>27591.4</v>
      </c>
      <c r="L91" s="65">
        <v>28227.599999999999</v>
      </c>
      <c r="M91" s="65">
        <v>29999.1</v>
      </c>
      <c r="N91" s="65">
        <v>28709.9</v>
      </c>
      <c r="O91" s="65">
        <v>29483.200000000001</v>
      </c>
      <c r="T91" s="66"/>
    </row>
    <row r="92" spans="1:20" s="40" customFormat="1" x14ac:dyDescent="0.2">
      <c r="A92" s="40" t="str">
        <f t="shared" si="6"/>
        <v>BEDefence</v>
      </c>
      <c r="B92" s="40" t="str">
        <f>VLOOKUP(C92,'A2'!$A$1:$B$35,2,FALSE)</f>
        <v>BE</v>
      </c>
      <c r="C92" s="40" t="s">
        <v>62</v>
      </c>
      <c r="D92" s="40" t="s">
        <v>33</v>
      </c>
      <c r="E92" s="71">
        <v>3194.2</v>
      </c>
      <c r="F92" s="71">
        <v>3226.1</v>
      </c>
      <c r="G92" s="65">
        <v>3250.8</v>
      </c>
      <c r="H92" s="65">
        <v>3241.9</v>
      </c>
      <c r="I92" s="65">
        <v>3295.1</v>
      </c>
      <c r="J92" s="65">
        <v>3238.5</v>
      </c>
      <c r="K92" s="65">
        <v>3450.9</v>
      </c>
      <c r="L92" s="65">
        <v>3738.7</v>
      </c>
      <c r="M92" s="65">
        <v>3490.9</v>
      </c>
      <c r="N92" s="65">
        <v>3541.4</v>
      </c>
      <c r="O92" s="65">
        <v>3538.6</v>
      </c>
      <c r="T92" s="66"/>
    </row>
    <row r="93" spans="1:20" s="40" customFormat="1" x14ac:dyDescent="0.2">
      <c r="A93" s="40" t="str">
        <f t="shared" si="6"/>
        <v>BEPublic order and safety</v>
      </c>
      <c r="B93" s="40" t="str">
        <f>VLOOKUP(C93,'A2'!$A$1:$B$35,2,FALSE)</f>
        <v>BE</v>
      </c>
      <c r="C93" s="40" t="s">
        <v>62</v>
      </c>
      <c r="D93" s="40" t="s">
        <v>34</v>
      </c>
      <c r="E93" s="71">
        <v>4095.4</v>
      </c>
      <c r="F93" s="71">
        <v>4661.5</v>
      </c>
      <c r="G93" s="65">
        <v>4785.5</v>
      </c>
      <c r="H93" s="65">
        <v>4767.6000000000004</v>
      </c>
      <c r="I93" s="65">
        <v>5077.1000000000004</v>
      </c>
      <c r="J93" s="65">
        <v>5537.1</v>
      </c>
      <c r="K93" s="65">
        <v>5628</v>
      </c>
      <c r="L93" s="65">
        <v>6131.2</v>
      </c>
      <c r="M93" s="65">
        <v>6382</v>
      </c>
      <c r="N93" s="65">
        <v>6585.3</v>
      </c>
      <c r="O93" s="65">
        <v>6786</v>
      </c>
      <c r="T93" s="66"/>
    </row>
    <row r="94" spans="1:20" s="40" customFormat="1" x14ac:dyDescent="0.2">
      <c r="A94" s="40" t="str">
        <f t="shared" si="6"/>
        <v>BEEconomic affairs</v>
      </c>
      <c r="B94" s="40" t="str">
        <f>VLOOKUP(C94,'A2'!$A$1:$B$35,2,FALSE)</f>
        <v>BE</v>
      </c>
      <c r="C94" s="40" t="s">
        <v>62</v>
      </c>
      <c r="D94" s="40" t="s">
        <v>35</v>
      </c>
      <c r="E94" s="71">
        <v>11290.4</v>
      </c>
      <c r="F94" s="71">
        <v>11695.1</v>
      </c>
      <c r="G94" s="65">
        <v>13875.3</v>
      </c>
      <c r="H94" s="65">
        <v>12161.6</v>
      </c>
      <c r="I94" s="65">
        <v>21786.1</v>
      </c>
      <c r="J94" s="65">
        <v>15866</v>
      </c>
      <c r="K94" s="65">
        <v>17141</v>
      </c>
      <c r="L94" s="65">
        <v>18792.3</v>
      </c>
      <c r="M94" s="65">
        <v>20103.400000000001</v>
      </c>
      <c r="N94" s="65">
        <v>21891.8</v>
      </c>
      <c r="O94" s="65">
        <v>24141.4</v>
      </c>
      <c r="T94" s="66"/>
    </row>
    <row r="95" spans="1:20" s="40" customFormat="1" x14ac:dyDescent="0.2">
      <c r="A95" s="40" t="str">
        <f t="shared" si="6"/>
        <v>BEEnvironment protection</v>
      </c>
      <c r="B95" s="40" t="str">
        <f>VLOOKUP(C95,'A2'!$A$1:$B$35,2,FALSE)</f>
        <v>BE</v>
      </c>
      <c r="C95" s="40" t="s">
        <v>62</v>
      </c>
      <c r="D95" s="40" t="s">
        <v>36</v>
      </c>
      <c r="E95" s="71">
        <v>1947.8</v>
      </c>
      <c r="F95" s="71">
        <v>1972.4</v>
      </c>
      <c r="G95" s="65">
        <v>1845.1</v>
      </c>
      <c r="H95" s="65">
        <v>2118.3000000000002</v>
      </c>
      <c r="I95" s="65">
        <v>2043</v>
      </c>
      <c r="J95" s="65">
        <v>2030.2</v>
      </c>
      <c r="K95" s="65">
        <v>2012.5</v>
      </c>
      <c r="L95" s="65">
        <v>2125.1999999999998</v>
      </c>
      <c r="M95" s="65">
        <v>2204.1999999999998</v>
      </c>
      <c r="N95" s="65">
        <v>2317.1</v>
      </c>
      <c r="O95" s="65">
        <v>2806.2</v>
      </c>
      <c r="T95" s="66"/>
    </row>
    <row r="96" spans="1:20" s="40" customFormat="1" x14ac:dyDescent="0.2">
      <c r="A96" s="40" t="str">
        <f t="shared" si="6"/>
        <v>BEHousing and community amenities</v>
      </c>
      <c r="B96" s="40" t="str">
        <f>VLOOKUP(C96,'A2'!$A$1:$B$35,2,FALSE)</f>
        <v>BE</v>
      </c>
      <c r="C96" s="40" t="s">
        <v>62</v>
      </c>
      <c r="D96" s="40" t="s">
        <v>37</v>
      </c>
      <c r="E96" s="71">
        <v>768.9</v>
      </c>
      <c r="F96" s="71">
        <v>885</v>
      </c>
      <c r="G96" s="65">
        <v>834.8</v>
      </c>
      <c r="H96" s="65">
        <v>1255.4000000000001</v>
      </c>
      <c r="I96" s="65">
        <v>1171.7</v>
      </c>
      <c r="J96" s="65">
        <v>1214.5</v>
      </c>
      <c r="K96" s="65">
        <v>1315.3</v>
      </c>
      <c r="L96" s="65">
        <v>1216.2</v>
      </c>
      <c r="M96" s="65">
        <v>1022.5</v>
      </c>
      <c r="N96" s="65">
        <v>1295.5</v>
      </c>
      <c r="O96" s="65">
        <v>1383.5</v>
      </c>
      <c r="T96" s="66"/>
    </row>
    <row r="97" spans="1:20" s="40" customFormat="1" x14ac:dyDescent="0.2">
      <c r="A97" s="40" t="str">
        <f t="shared" si="6"/>
        <v>BEHealth</v>
      </c>
      <c r="B97" s="40" t="str">
        <f>VLOOKUP(C97,'A2'!$A$1:$B$35,2,FALSE)</f>
        <v>BE</v>
      </c>
      <c r="C97" s="40" t="s">
        <v>62</v>
      </c>
      <c r="D97" s="40" t="s">
        <v>38</v>
      </c>
      <c r="E97" s="71">
        <v>16920.900000000001</v>
      </c>
      <c r="F97" s="71">
        <v>17435.5</v>
      </c>
      <c r="G97" s="65">
        <v>19369.099999999999</v>
      </c>
      <c r="H97" s="65">
        <v>20130</v>
      </c>
      <c r="I97" s="65">
        <v>21015.599999999999</v>
      </c>
      <c r="J97" s="65">
        <v>21432.6</v>
      </c>
      <c r="K97" s="65">
        <v>22809.599999999999</v>
      </c>
      <c r="L97" s="65">
        <v>25031.8</v>
      </c>
      <c r="M97" s="65">
        <v>26595.3</v>
      </c>
      <c r="N97" s="65">
        <v>27484.799999999999</v>
      </c>
      <c r="O97" s="65">
        <v>29148.400000000001</v>
      </c>
      <c r="T97" s="66"/>
    </row>
    <row r="98" spans="1:20" s="40" customFormat="1" x14ac:dyDescent="0.2">
      <c r="A98" s="40" t="str">
        <f t="shared" si="6"/>
        <v>BERecreation, culture and religion</v>
      </c>
      <c r="B98" s="40" t="str">
        <f>VLOOKUP(C98,'A2'!$A$1:$B$35,2,FALSE)</f>
        <v>BE</v>
      </c>
      <c r="C98" s="40" t="s">
        <v>62</v>
      </c>
      <c r="D98" s="40" t="s">
        <v>39</v>
      </c>
      <c r="E98" s="71">
        <v>2475.8000000000002</v>
      </c>
      <c r="F98" s="71">
        <v>3360.8</v>
      </c>
      <c r="G98" s="65">
        <v>3410.7</v>
      </c>
      <c r="H98" s="65">
        <v>3720.5</v>
      </c>
      <c r="I98" s="65">
        <v>3962.6</v>
      </c>
      <c r="J98" s="65">
        <v>4082</v>
      </c>
      <c r="K98" s="65">
        <v>4119.3999999999996</v>
      </c>
      <c r="L98" s="65">
        <v>4290.3</v>
      </c>
      <c r="M98" s="65">
        <v>4473.8</v>
      </c>
      <c r="N98" s="65">
        <v>4511.3</v>
      </c>
      <c r="O98" s="65">
        <v>4719</v>
      </c>
      <c r="T98" s="66"/>
    </row>
    <row r="99" spans="1:20" s="40" customFormat="1" x14ac:dyDescent="0.2">
      <c r="A99" s="40" t="str">
        <f t="shared" si="6"/>
        <v>BEEducation</v>
      </c>
      <c r="B99" s="40" t="str">
        <f>VLOOKUP(C99,'A2'!$A$1:$B$35,2,FALSE)</f>
        <v>BE</v>
      </c>
      <c r="C99" s="40" t="s">
        <v>62</v>
      </c>
      <c r="D99" s="40" t="s">
        <v>40</v>
      </c>
      <c r="E99" s="71">
        <v>14998.7</v>
      </c>
      <c r="F99" s="71">
        <v>15871</v>
      </c>
      <c r="G99" s="65">
        <v>16487.400000000001</v>
      </c>
      <c r="H99" s="65">
        <v>16758.2</v>
      </c>
      <c r="I99" s="65">
        <v>17855.900000000001</v>
      </c>
      <c r="J99" s="65">
        <v>18557.599999999999</v>
      </c>
      <c r="K99" s="65">
        <v>19249.900000000001</v>
      </c>
      <c r="L99" s="65">
        <v>20444.400000000001</v>
      </c>
      <c r="M99" s="65">
        <v>21267.200000000001</v>
      </c>
      <c r="N99" s="65">
        <v>21752.1</v>
      </c>
      <c r="O99" s="65">
        <v>22860.6</v>
      </c>
      <c r="T99" s="66"/>
    </row>
    <row r="100" spans="1:20" s="40" customFormat="1" x14ac:dyDescent="0.2">
      <c r="A100" s="40" t="str">
        <f t="shared" si="6"/>
        <v>BESocial protection</v>
      </c>
      <c r="B100" s="40" t="str">
        <f>VLOOKUP(C100,'A2'!$A$1:$B$35,2,FALSE)</f>
        <v>BE</v>
      </c>
      <c r="C100" s="40" t="s">
        <v>62</v>
      </c>
      <c r="D100" s="40" t="s">
        <v>41</v>
      </c>
      <c r="E100" s="71">
        <v>44755.4</v>
      </c>
      <c r="F100" s="71">
        <v>47419.8</v>
      </c>
      <c r="G100" s="65">
        <v>49718.400000000001</v>
      </c>
      <c r="H100" s="65">
        <v>52721.1</v>
      </c>
      <c r="I100" s="65">
        <v>54492.6</v>
      </c>
      <c r="J100" s="65">
        <v>56847</v>
      </c>
      <c r="K100" s="65">
        <v>58681.9</v>
      </c>
      <c r="L100" s="65">
        <v>62485.9</v>
      </c>
      <c r="M100" s="65">
        <v>67424</v>
      </c>
      <c r="N100" s="65">
        <v>68962.399999999994</v>
      </c>
      <c r="O100" s="65">
        <v>72205</v>
      </c>
      <c r="T100" s="66"/>
    </row>
    <row r="101" spans="1:20" s="40" customFormat="1" x14ac:dyDescent="0.2">
      <c r="A101" s="40" t="str">
        <f t="shared" si="6"/>
        <v>BGTotal</v>
      </c>
      <c r="B101" s="40" t="str">
        <f>VLOOKUP(C101,'A2'!$A$1:$B$35,2,FALSE)</f>
        <v>BG</v>
      </c>
      <c r="C101" s="40" t="s">
        <v>63</v>
      </c>
      <c r="D101" s="40" t="s">
        <v>47</v>
      </c>
      <c r="E101" s="71">
        <v>6311.6</v>
      </c>
      <c r="F101" s="71">
        <v>6735.6</v>
      </c>
      <c r="G101" s="65">
        <v>7191.1</v>
      </c>
      <c r="H101" s="65">
        <v>7863.9</v>
      </c>
      <c r="I101" s="65">
        <v>8668.2000000000007</v>
      </c>
      <c r="J101" s="65">
        <v>9100.5</v>
      </c>
      <c r="K101" s="65">
        <v>12061.1</v>
      </c>
      <c r="L101" s="65">
        <v>13602.5</v>
      </c>
      <c r="M101" s="65">
        <v>14477.9</v>
      </c>
      <c r="N101" s="65">
        <v>13492.4</v>
      </c>
      <c r="O101" s="65">
        <v>13718</v>
      </c>
      <c r="T101" s="66"/>
    </row>
    <row r="102" spans="1:20" s="40" customFormat="1" x14ac:dyDescent="0.2">
      <c r="A102" s="40" t="str">
        <f t="shared" si="6"/>
        <v>BGGeneral public services</v>
      </c>
      <c r="B102" s="40" t="str">
        <f>VLOOKUP(C102,'A2'!$A$1:$B$35,2,FALSE)</f>
        <v>BG</v>
      </c>
      <c r="C102" s="40" t="s">
        <v>63</v>
      </c>
      <c r="D102" s="40" t="s">
        <v>32</v>
      </c>
      <c r="E102" s="71">
        <v>1391.6</v>
      </c>
      <c r="F102" s="71">
        <v>1215.8</v>
      </c>
      <c r="G102" s="65">
        <v>788.4</v>
      </c>
      <c r="H102" s="65">
        <v>1118.8</v>
      </c>
      <c r="I102" s="65">
        <v>1409.1</v>
      </c>
      <c r="J102" s="65">
        <v>1236.0999999999999</v>
      </c>
      <c r="K102" s="65">
        <v>2335.6999999999998</v>
      </c>
      <c r="L102" s="65">
        <v>1771.7</v>
      </c>
      <c r="M102" s="65">
        <v>2599.3000000000002</v>
      </c>
      <c r="N102" s="65">
        <v>1282.9000000000001</v>
      </c>
      <c r="O102" s="65">
        <v>1487.2</v>
      </c>
      <c r="T102" s="66"/>
    </row>
    <row r="103" spans="1:20" s="40" customFormat="1" x14ac:dyDescent="0.2">
      <c r="A103" s="40" t="str">
        <f t="shared" si="6"/>
        <v>BGDefence</v>
      </c>
      <c r="B103" s="40" t="str">
        <f>VLOOKUP(C103,'A2'!$A$1:$B$35,2,FALSE)</f>
        <v>BG</v>
      </c>
      <c r="C103" s="40" t="s">
        <v>63</v>
      </c>
      <c r="D103" s="40" t="s">
        <v>33</v>
      </c>
      <c r="E103" s="71">
        <v>416.8</v>
      </c>
      <c r="F103" s="71">
        <v>456</v>
      </c>
      <c r="G103" s="65">
        <v>468.3</v>
      </c>
      <c r="H103" s="65">
        <v>374.8</v>
      </c>
      <c r="I103" s="65">
        <v>490.3</v>
      </c>
      <c r="J103" s="65">
        <v>439.3</v>
      </c>
      <c r="K103" s="65">
        <v>450.7</v>
      </c>
      <c r="L103" s="65">
        <v>456.5</v>
      </c>
      <c r="M103" s="65">
        <v>450.6</v>
      </c>
      <c r="N103" s="65">
        <v>641.1</v>
      </c>
      <c r="O103" s="65">
        <v>484.1</v>
      </c>
      <c r="T103" s="66"/>
    </row>
    <row r="104" spans="1:20" s="40" customFormat="1" x14ac:dyDescent="0.2">
      <c r="A104" s="40" t="str">
        <f t="shared" si="6"/>
        <v>BGPublic order and safety</v>
      </c>
      <c r="B104" s="40" t="str">
        <f>VLOOKUP(C104,'A2'!$A$1:$B$35,2,FALSE)</f>
        <v>BG</v>
      </c>
      <c r="C104" s="40" t="s">
        <v>63</v>
      </c>
      <c r="D104" s="40" t="s">
        <v>34</v>
      </c>
      <c r="E104" s="71">
        <v>432.8</v>
      </c>
      <c r="F104" s="71">
        <v>435.7</v>
      </c>
      <c r="G104" s="65">
        <v>510</v>
      </c>
      <c r="H104" s="65">
        <v>574.9</v>
      </c>
      <c r="I104" s="65">
        <v>626.29999999999995</v>
      </c>
      <c r="J104" s="65">
        <v>699.9</v>
      </c>
      <c r="K104" s="65">
        <v>908.9</v>
      </c>
      <c r="L104" s="65">
        <v>979.3</v>
      </c>
      <c r="M104" s="65">
        <v>1047.3</v>
      </c>
      <c r="N104" s="65">
        <v>957.3</v>
      </c>
      <c r="O104" s="65">
        <v>969</v>
      </c>
      <c r="T104" s="66"/>
    </row>
    <row r="105" spans="1:20" s="40" customFormat="1" x14ac:dyDescent="0.2">
      <c r="A105" s="40" t="str">
        <f t="shared" si="6"/>
        <v>BGEconomic affairs</v>
      </c>
      <c r="B105" s="40" t="str">
        <f>VLOOKUP(C105,'A2'!$A$1:$B$35,2,FALSE)</f>
        <v>BG</v>
      </c>
      <c r="C105" s="40" t="s">
        <v>63</v>
      </c>
      <c r="D105" s="40" t="s">
        <v>35</v>
      </c>
      <c r="E105" s="71">
        <v>642.5</v>
      </c>
      <c r="F105" s="71">
        <v>626.70000000000005</v>
      </c>
      <c r="G105" s="65">
        <v>948.1</v>
      </c>
      <c r="H105" s="65">
        <v>1011.1</v>
      </c>
      <c r="I105" s="65">
        <v>988.6</v>
      </c>
      <c r="J105" s="65">
        <v>1104.9000000000001</v>
      </c>
      <c r="K105" s="65">
        <v>1608.3</v>
      </c>
      <c r="L105" s="65">
        <v>2285.4</v>
      </c>
      <c r="M105" s="65">
        <v>1520.9</v>
      </c>
      <c r="N105" s="65">
        <v>1810.9</v>
      </c>
      <c r="O105" s="65">
        <v>1612.4</v>
      </c>
      <c r="T105" s="66"/>
    </row>
    <row r="106" spans="1:20" s="40" customFormat="1" x14ac:dyDescent="0.2">
      <c r="A106" s="40" t="str">
        <f t="shared" si="6"/>
        <v>BGEnvironment protection</v>
      </c>
      <c r="B106" s="40" t="str">
        <f>VLOOKUP(C106,'A2'!$A$1:$B$35,2,FALSE)</f>
        <v>BG</v>
      </c>
      <c r="C106" s="40" t="s">
        <v>63</v>
      </c>
      <c r="D106" s="40" t="s">
        <v>36</v>
      </c>
      <c r="E106" s="71">
        <v>190.7</v>
      </c>
      <c r="F106" s="71">
        <v>123.2</v>
      </c>
      <c r="G106" s="65">
        <v>171</v>
      </c>
      <c r="H106" s="65">
        <v>166.1</v>
      </c>
      <c r="I106" s="65">
        <v>168.4</v>
      </c>
      <c r="J106" s="65">
        <v>320.39999999999998</v>
      </c>
      <c r="K106" s="65">
        <v>392.2</v>
      </c>
      <c r="L106" s="65">
        <v>250.8</v>
      </c>
      <c r="M106" s="65">
        <v>394.1</v>
      </c>
      <c r="N106" s="65">
        <v>254.6</v>
      </c>
      <c r="O106" s="65">
        <v>284</v>
      </c>
      <c r="T106" s="66"/>
    </row>
    <row r="107" spans="1:20" s="40" customFormat="1" x14ac:dyDescent="0.2">
      <c r="A107" s="40" t="str">
        <f t="shared" si="6"/>
        <v>BGHousing and community amenities</v>
      </c>
      <c r="B107" s="40" t="str">
        <f>VLOOKUP(C107,'A2'!$A$1:$B$35,2,FALSE)</f>
        <v>BG</v>
      </c>
      <c r="C107" s="40" t="s">
        <v>63</v>
      </c>
      <c r="D107" s="40" t="s">
        <v>37</v>
      </c>
      <c r="E107" s="71">
        <v>61.8</v>
      </c>
      <c r="F107" s="71">
        <v>72.099999999999994</v>
      </c>
      <c r="G107" s="65">
        <v>116.4</v>
      </c>
      <c r="H107" s="65">
        <v>112.7</v>
      </c>
      <c r="I107" s="65">
        <v>154.1</v>
      </c>
      <c r="J107" s="65">
        <v>168.9</v>
      </c>
      <c r="K107" s="65">
        <v>426.3</v>
      </c>
      <c r="L107" s="65">
        <v>530.9</v>
      </c>
      <c r="M107" s="65">
        <v>478.2</v>
      </c>
      <c r="N107" s="65">
        <v>363.9</v>
      </c>
      <c r="O107" s="65">
        <v>464.5</v>
      </c>
      <c r="T107" s="66"/>
    </row>
    <row r="108" spans="1:20" s="40" customFormat="1" x14ac:dyDescent="0.2">
      <c r="A108" s="40" t="str">
        <f t="shared" si="6"/>
        <v>BGHealth</v>
      </c>
      <c r="B108" s="40" t="str">
        <f>VLOOKUP(C108,'A2'!$A$1:$B$35,2,FALSE)</f>
        <v>BG</v>
      </c>
      <c r="C108" s="40" t="s">
        <v>63</v>
      </c>
      <c r="D108" s="40" t="s">
        <v>38</v>
      </c>
      <c r="E108" s="71">
        <v>386.5</v>
      </c>
      <c r="F108" s="71">
        <v>847.8</v>
      </c>
      <c r="G108" s="65">
        <v>978.7</v>
      </c>
      <c r="H108" s="65">
        <v>1052.8</v>
      </c>
      <c r="I108" s="65">
        <v>1107.2</v>
      </c>
      <c r="J108" s="65">
        <v>1070.8</v>
      </c>
      <c r="K108" s="65">
        <v>1261.2</v>
      </c>
      <c r="L108" s="65">
        <v>1606.7</v>
      </c>
      <c r="M108" s="65">
        <v>1477.8</v>
      </c>
      <c r="N108" s="65">
        <v>1689.8</v>
      </c>
      <c r="O108" s="65">
        <v>1771.7</v>
      </c>
      <c r="T108" s="66"/>
    </row>
    <row r="109" spans="1:20" s="40" customFormat="1" x14ac:dyDescent="0.2">
      <c r="A109" s="40" t="str">
        <f t="shared" si="6"/>
        <v>BGRecreation, culture and religion</v>
      </c>
      <c r="B109" s="40" t="str">
        <f>VLOOKUP(C109,'A2'!$A$1:$B$35,2,FALSE)</f>
        <v>BG</v>
      </c>
      <c r="C109" s="40" t="s">
        <v>63</v>
      </c>
      <c r="D109" s="40" t="s">
        <v>39</v>
      </c>
      <c r="E109" s="71">
        <v>106.8</v>
      </c>
      <c r="F109" s="71">
        <v>118.2</v>
      </c>
      <c r="G109" s="65">
        <v>159.4</v>
      </c>
      <c r="H109" s="65">
        <v>160.80000000000001</v>
      </c>
      <c r="I109" s="65">
        <v>171</v>
      </c>
      <c r="J109" s="65">
        <v>188.1</v>
      </c>
      <c r="K109" s="65">
        <v>228.9</v>
      </c>
      <c r="L109" s="65">
        <v>302.8</v>
      </c>
      <c r="M109" s="65">
        <v>249.8</v>
      </c>
      <c r="N109" s="65">
        <v>272.60000000000002</v>
      </c>
      <c r="O109" s="65">
        <v>285.5</v>
      </c>
      <c r="T109" s="66"/>
    </row>
    <row r="110" spans="1:20" s="40" customFormat="1" x14ac:dyDescent="0.2">
      <c r="A110" s="40" t="str">
        <f t="shared" si="6"/>
        <v>BGEducation</v>
      </c>
      <c r="B110" s="40" t="str">
        <f>VLOOKUP(C110,'A2'!$A$1:$B$35,2,FALSE)</f>
        <v>BG</v>
      </c>
      <c r="C110" s="40" t="s">
        <v>63</v>
      </c>
      <c r="D110" s="40" t="s">
        <v>40</v>
      </c>
      <c r="E110" s="71">
        <v>576.9</v>
      </c>
      <c r="F110" s="71">
        <v>653.20000000000005</v>
      </c>
      <c r="G110" s="65">
        <v>780.7</v>
      </c>
      <c r="H110" s="65">
        <v>836</v>
      </c>
      <c r="I110" s="65">
        <v>995.8</v>
      </c>
      <c r="J110" s="65">
        <v>989.7</v>
      </c>
      <c r="K110" s="65">
        <v>1166</v>
      </c>
      <c r="L110" s="65">
        <v>1459.7</v>
      </c>
      <c r="M110" s="65">
        <v>1507.8</v>
      </c>
      <c r="N110" s="65">
        <v>1367.8</v>
      </c>
      <c r="O110" s="65">
        <v>1395.9</v>
      </c>
      <c r="T110" s="66"/>
    </row>
    <row r="111" spans="1:20" s="40" customFormat="1" x14ac:dyDescent="0.2">
      <c r="A111" s="40" t="str">
        <f t="shared" si="6"/>
        <v>BGSocial protection</v>
      </c>
      <c r="B111" s="40" t="str">
        <f>VLOOKUP(C111,'A2'!$A$1:$B$35,2,FALSE)</f>
        <v>BG</v>
      </c>
      <c r="C111" s="40" t="s">
        <v>63</v>
      </c>
      <c r="D111" s="40" t="s">
        <v>41</v>
      </c>
      <c r="E111" s="71">
        <v>2105.3000000000002</v>
      </c>
      <c r="F111" s="71">
        <v>2186.9</v>
      </c>
      <c r="G111" s="65">
        <v>2270</v>
      </c>
      <c r="H111" s="65">
        <v>2456</v>
      </c>
      <c r="I111" s="65">
        <v>2557.3000000000002</v>
      </c>
      <c r="J111" s="65">
        <v>2882.6</v>
      </c>
      <c r="K111" s="65">
        <v>3282.9</v>
      </c>
      <c r="L111" s="65">
        <v>3958.6</v>
      </c>
      <c r="M111" s="65">
        <v>4752.2</v>
      </c>
      <c r="N111" s="65">
        <v>4851.5</v>
      </c>
      <c r="O111" s="65">
        <v>4963.7</v>
      </c>
      <c r="T111" s="66"/>
    </row>
    <row r="112" spans="1:20" s="40" customFormat="1" x14ac:dyDescent="0.2">
      <c r="A112" s="40" t="str">
        <f t="shared" si="6"/>
        <v>CZTotal</v>
      </c>
      <c r="B112" s="40" t="str">
        <f>VLOOKUP(C112,'A2'!$A$1:$B$35,2,FALSE)</f>
        <v>CZ</v>
      </c>
      <c r="C112" s="40" t="s">
        <v>64</v>
      </c>
      <c r="D112" s="40" t="s">
        <v>47</v>
      </c>
      <c r="E112" s="71">
        <v>31552.2</v>
      </c>
      <c r="F112" s="71">
        <v>38006.300000000003</v>
      </c>
      <c r="G112" s="65">
        <v>42203</v>
      </c>
      <c r="H112" s="65">
        <v>39751.699999999997</v>
      </c>
      <c r="I112" s="65">
        <v>44997.8</v>
      </c>
      <c r="J112" s="65">
        <v>49643.4</v>
      </c>
      <c r="K112" s="65">
        <v>54135</v>
      </c>
      <c r="L112" s="65">
        <v>63478.2</v>
      </c>
      <c r="M112" s="65">
        <v>63535.1</v>
      </c>
      <c r="N112" s="65">
        <v>65582.7</v>
      </c>
      <c r="O112" s="65">
        <v>67115.3</v>
      </c>
      <c r="P112" s="70">
        <v>68062.8</v>
      </c>
      <c r="T112" s="66"/>
    </row>
    <row r="113" spans="1:20" s="40" customFormat="1" x14ac:dyDescent="0.2">
      <c r="A113" s="40" t="str">
        <f t="shared" si="6"/>
        <v>CZGeneral public services</v>
      </c>
      <c r="B113" s="40" t="str">
        <f>VLOOKUP(C113,'A2'!$A$1:$B$35,2,FALSE)</f>
        <v>CZ</v>
      </c>
      <c r="C113" s="40" t="s">
        <v>64</v>
      </c>
      <c r="D113" s="40" t="s">
        <v>32</v>
      </c>
      <c r="E113" s="71">
        <v>2870</v>
      </c>
      <c r="F113" s="71">
        <v>3701.3</v>
      </c>
      <c r="G113" s="65">
        <v>4171.6000000000004</v>
      </c>
      <c r="H113" s="65">
        <v>4326.1000000000004</v>
      </c>
      <c r="I113" s="65">
        <v>5412.9</v>
      </c>
      <c r="J113" s="65">
        <v>5032.7</v>
      </c>
      <c r="K113" s="65">
        <v>5577.5</v>
      </c>
      <c r="L113" s="65">
        <v>6521.3</v>
      </c>
      <c r="M113" s="65">
        <v>6768.8</v>
      </c>
      <c r="N113" s="65">
        <v>6797.1</v>
      </c>
      <c r="O113" s="65">
        <v>7101.2</v>
      </c>
      <c r="P113" s="70">
        <v>7672.9</v>
      </c>
      <c r="T113" s="66"/>
    </row>
    <row r="114" spans="1:20" s="40" customFormat="1" x14ac:dyDescent="0.2">
      <c r="A114" s="40" t="str">
        <f t="shared" si="6"/>
        <v>CZDefence</v>
      </c>
      <c r="B114" s="40" t="str">
        <f>VLOOKUP(C114,'A2'!$A$1:$B$35,2,FALSE)</f>
        <v>CZ</v>
      </c>
      <c r="C114" s="40" t="s">
        <v>64</v>
      </c>
      <c r="D114" s="40" t="s">
        <v>33</v>
      </c>
      <c r="E114" s="71">
        <v>1098.0999999999999</v>
      </c>
      <c r="F114" s="71">
        <v>1264.8</v>
      </c>
      <c r="G114" s="65">
        <v>1563.3</v>
      </c>
      <c r="H114" s="65">
        <v>1217.9000000000001</v>
      </c>
      <c r="I114" s="65">
        <v>1651.4</v>
      </c>
      <c r="J114" s="65">
        <v>1421.1</v>
      </c>
      <c r="K114" s="65">
        <v>1523.2</v>
      </c>
      <c r="L114" s="65">
        <v>1660.9</v>
      </c>
      <c r="M114" s="65">
        <v>1510</v>
      </c>
      <c r="N114" s="65">
        <v>1540.3</v>
      </c>
      <c r="O114" s="65">
        <v>1402.4</v>
      </c>
      <c r="P114" s="70">
        <v>1363.9</v>
      </c>
      <c r="T114" s="66"/>
    </row>
    <row r="115" spans="1:20" s="40" customFormat="1" x14ac:dyDescent="0.2">
      <c r="A115" s="40" t="str">
        <f t="shared" si="6"/>
        <v>CZPublic order and safety</v>
      </c>
      <c r="B115" s="40" t="str">
        <f>VLOOKUP(C115,'A2'!$A$1:$B$35,2,FALSE)</f>
        <v>CZ</v>
      </c>
      <c r="C115" s="40" t="s">
        <v>64</v>
      </c>
      <c r="D115" s="40" t="s">
        <v>34</v>
      </c>
      <c r="E115" s="71">
        <v>1520.4</v>
      </c>
      <c r="F115" s="71">
        <v>1714.8</v>
      </c>
      <c r="G115" s="65">
        <v>1811</v>
      </c>
      <c r="H115" s="65">
        <v>1908.5</v>
      </c>
      <c r="I115" s="65">
        <v>2209.3000000000002</v>
      </c>
      <c r="J115" s="65">
        <v>2454.3000000000002</v>
      </c>
      <c r="K115" s="65">
        <v>2644.7</v>
      </c>
      <c r="L115" s="65">
        <v>3048.2</v>
      </c>
      <c r="M115" s="65">
        <v>2961.7</v>
      </c>
      <c r="N115" s="65">
        <v>3056.9</v>
      </c>
      <c r="O115" s="65">
        <v>2854.6</v>
      </c>
      <c r="P115" s="70">
        <v>2756.8</v>
      </c>
      <c r="T115" s="66"/>
    </row>
    <row r="116" spans="1:20" s="40" customFormat="1" x14ac:dyDescent="0.2">
      <c r="A116" s="40" t="str">
        <f t="shared" si="6"/>
        <v>CZEconomic affairs</v>
      </c>
      <c r="B116" s="40" t="str">
        <f>VLOOKUP(C116,'A2'!$A$1:$B$35,2,FALSE)</f>
        <v>CZ</v>
      </c>
      <c r="C116" s="40" t="s">
        <v>64</v>
      </c>
      <c r="D116" s="40" t="s">
        <v>35</v>
      </c>
      <c r="E116" s="71">
        <v>6405.8</v>
      </c>
      <c r="F116" s="71">
        <v>7139.3</v>
      </c>
      <c r="G116" s="65">
        <v>9667.2000000000007</v>
      </c>
      <c r="H116" s="65">
        <v>6639.8</v>
      </c>
      <c r="I116" s="65">
        <v>6817.8</v>
      </c>
      <c r="J116" s="65">
        <v>7925.6</v>
      </c>
      <c r="K116" s="65">
        <v>8599.6</v>
      </c>
      <c r="L116" s="65">
        <v>10538.2</v>
      </c>
      <c r="M116" s="65">
        <v>10592.4</v>
      </c>
      <c r="N116" s="65">
        <v>9891.5</v>
      </c>
      <c r="O116" s="65">
        <v>9348</v>
      </c>
      <c r="P116" s="70">
        <v>8502</v>
      </c>
      <c r="T116" s="66"/>
    </row>
    <row r="117" spans="1:20" s="40" customFormat="1" x14ac:dyDescent="0.2">
      <c r="A117" s="40" t="str">
        <f t="shared" si="6"/>
        <v>CZEnvironment protection</v>
      </c>
      <c r="B117" s="40" t="str">
        <f>VLOOKUP(C117,'A2'!$A$1:$B$35,2,FALSE)</f>
        <v>CZ</v>
      </c>
      <c r="C117" s="40" t="s">
        <v>64</v>
      </c>
      <c r="D117" s="40" t="s">
        <v>36</v>
      </c>
      <c r="E117" s="71">
        <v>672.8</v>
      </c>
      <c r="F117" s="71">
        <v>793.9</v>
      </c>
      <c r="G117" s="65">
        <v>936.1</v>
      </c>
      <c r="H117" s="65">
        <v>965.1</v>
      </c>
      <c r="I117" s="65">
        <v>1177.2</v>
      </c>
      <c r="J117" s="65">
        <v>1301.9000000000001</v>
      </c>
      <c r="K117" s="65">
        <v>1299.4000000000001</v>
      </c>
      <c r="L117" s="65">
        <v>1447</v>
      </c>
      <c r="M117" s="65">
        <v>1002.2</v>
      </c>
      <c r="N117" s="65">
        <v>1533.8</v>
      </c>
      <c r="O117" s="65">
        <v>2102.8000000000002</v>
      </c>
      <c r="P117" s="70">
        <v>2076.1</v>
      </c>
      <c r="T117" s="66"/>
    </row>
    <row r="118" spans="1:20" s="40" customFormat="1" x14ac:dyDescent="0.2">
      <c r="A118" s="40" t="str">
        <f t="shared" si="6"/>
        <v>CZHousing and community amenities</v>
      </c>
      <c r="B118" s="40" t="str">
        <f>VLOOKUP(C118,'A2'!$A$1:$B$35,2,FALSE)</f>
        <v>CZ</v>
      </c>
      <c r="C118" s="40" t="s">
        <v>64</v>
      </c>
      <c r="D118" s="40" t="s">
        <v>37</v>
      </c>
      <c r="E118" s="71">
        <v>826.6</v>
      </c>
      <c r="F118" s="71">
        <v>509.4</v>
      </c>
      <c r="G118" s="65">
        <v>1003</v>
      </c>
      <c r="H118" s="65">
        <v>1400.8</v>
      </c>
      <c r="I118" s="65">
        <v>1634.9</v>
      </c>
      <c r="J118" s="65">
        <v>1718.9</v>
      </c>
      <c r="K118" s="65">
        <v>1456.6</v>
      </c>
      <c r="L118" s="65">
        <v>1625.2</v>
      </c>
      <c r="M118" s="65">
        <v>1409.9</v>
      </c>
      <c r="N118" s="65">
        <v>1400.4</v>
      </c>
      <c r="O118" s="65">
        <v>1304.5999999999999</v>
      </c>
      <c r="P118" s="70">
        <v>1091</v>
      </c>
      <c r="T118" s="66"/>
    </row>
    <row r="119" spans="1:20" s="40" customFormat="1" x14ac:dyDescent="0.2">
      <c r="A119" s="40" t="str">
        <f t="shared" si="6"/>
        <v>CZHealth</v>
      </c>
      <c r="B119" s="40" t="str">
        <f>VLOOKUP(C119,'A2'!$A$1:$B$35,2,FALSE)</f>
        <v>CZ</v>
      </c>
      <c r="C119" s="40" t="s">
        <v>64</v>
      </c>
      <c r="D119" s="40" t="s">
        <v>38</v>
      </c>
      <c r="E119" s="71">
        <v>5007</v>
      </c>
      <c r="F119" s="71">
        <v>5984</v>
      </c>
      <c r="G119" s="65">
        <v>6205.8</v>
      </c>
      <c r="H119" s="65">
        <v>6453.6</v>
      </c>
      <c r="I119" s="65">
        <v>7220.1</v>
      </c>
      <c r="J119" s="65">
        <v>8143.2</v>
      </c>
      <c r="K119" s="65">
        <v>9057</v>
      </c>
      <c r="L119" s="65">
        <v>10665.8</v>
      </c>
      <c r="M119" s="65">
        <v>10956.1</v>
      </c>
      <c r="N119" s="65">
        <v>11699.9</v>
      </c>
      <c r="O119" s="65">
        <v>12145.4</v>
      </c>
      <c r="P119" s="70">
        <v>11959.6</v>
      </c>
      <c r="T119" s="66"/>
    </row>
    <row r="120" spans="1:20" s="40" customFormat="1" x14ac:dyDescent="0.2">
      <c r="A120" s="40" t="str">
        <f t="shared" si="6"/>
        <v>CZRecreation, culture and religion</v>
      </c>
      <c r="B120" s="40" t="str">
        <f>VLOOKUP(C120,'A2'!$A$1:$B$35,2,FALSE)</f>
        <v>CZ</v>
      </c>
      <c r="C120" s="40" t="s">
        <v>64</v>
      </c>
      <c r="D120" s="40" t="s">
        <v>39</v>
      </c>
      <c r="E120" s="71">
        <v>770.7</v>
      </c>
      <c r="F120" s="71">
        <v>1005.8</v>
      </c>
      <c r="G120" s="65">
        <v>1025.2</v>
      </c>
      <c r="H120" s="65">
        <v>1081.5</v>
      </c>
      <c r="I120" s="65">
        <v>1205.0999999999999</v>
      </c>
      <c r="J120" s="65">
        <v>1513.1</v>
      </c>
      <c r="K120" s="65">
        <v>1595.3</v>
      </c>
      <c r="L120" s="65">
        <v>1845.6</v>
      </c>
      <c r="M120" s="65">
        <v>1992.4</v>
      </c>
      <c r="N120" s="65">
        <v>2048.5</v>
      </c>
      <c r="O120" s="65">
        <v>1947</v>
      </c>
      <c r="P120" s="70">
        <v>4166.1000000000004</v>
      </c>
      <c r="T120" s="66"/>
    </row>
    <row r="121" spans="1:20" s="40" customFormat="1" x14ac:dyDescent="0.2">
      <c r="A121" s="40" t="str">
        <f t="shared" si="6"/>
        <v>CZEducation</v>
      </c>
      <c r="B121" s="40" t="str">
        <f>VLOOKUP(C121,'A2'!$A$1:$B$35,2,FALSE)</f>
        <v>CZ</v>
      </c>
      <c r="C121" s="40" t="s">
        <v>64</v>
      </c>
      <c r="D121" s="40" t="s">
        <v>40</v>
      </c>
      <c r="E121" s="71">
        <v>3114.8</v>
      </c>
      <c r="F121" s="71">
        <v>4214</v>
      </c>
      <c r="G121" s="65">
        <v>4205</v>
      </c>
      <c r="H121" s="65">
        <v>4242.3999999999996</v>
      </c>
      <c r="I121" s="65">
        <v>4792.3</v>
      </c>
      <c r="J121" s="65">
        <v>5596.1</v>
      </c>
      <c r="K121" s="65">
        <v>5923.1</v>
      </c>
      <c r="L121" s="65">
        <v>6898.5</v>
      </c>
      <c r="M121" s="65">
        <v>6843.9</v>
      </c>
      <c r="N121" s="65">
        <v>7230.7</v>
      </c>
      <c r="O121" s="65">
        <v>7643.4</v>
      </c>
      <c r="P121" s="70">
        <v>7394.6</v>
      </c>
      <c r="T121" s="66"/>
    </row>
    <row r="122" spans="1:20" s="40" customFormat="1" x14ac:dyDescent="0.2">
      <c r="A122" s="40" t="str">
        <f t="shared" si="6"/>
        <v>CZSocial protection</v>
      </c>
      <c r="B122" s="40" t="str">
        <f>VLOOKUP(C122,'A2'!$A$1:$B$35,2,FALSE)</f>
        <v>CZ</v>
      </c>
      <c r="C122" s="40" t="s">
        <v>64</v>
      </c>
      <c r="D122" s="40" t="s">
        <v>41</v>
      </c>
      <c r="E122" s="71">
        <v>9266</v>
      </c>
      <c r="F122" s="71">
        <v>11679.1</v>
      </c>
      <c r="G122" s="65">
        <v>11614.7</v>
      </c>
      <c r="H122" s="65">
        <v>11515.9</v>
      </c>
      <c r="I122" s="65">
        <v>12876.7</v>
      </c>
      <c r="J122" s="65">
        <v>14536.4</v>
      </c>
      <c r="K122" s="65">
        <v>16458.5</v>
      </c>
      <c r="L122" s="65">
        <v>19227.400000000001</v>
      </c>
      <c r="M122" s="65">
        <v>19498</v>
      </c>
      <c r="N122" s="65">
        <v>20383.599999999999</v>
      </c>
      <c r="O122" s="65">
        <v>21265.8</v>
      </c>
      <c r="P122" s="70">
        <v>21079.8</v>
      </c>
    </row>
    <row r="123" spans="1:20" s="40" customFormat="1" x14ac:dyDescent="0.2">
      <c r="A123" s="40" t="str">
        <f t="shared" si="6"/>
        <v>DKTotal</v>
      </c>
      <c r="B123" s="40" t="str">
        <f>VLOOKUP(C123,'A2'!$A$1:$B$35,2,FALSE)</f>
        <v>DK</v>
      </c>
      <c r="C123" s="40" t="s">
        <v>65</v>
      </c>
      <c r="D123" s="40" t="s">
        <v>47</v>
      </c>
      <c r="E123" s="71">
        <v>97121.9</v>
      </c>
      <c r="F123" s="71">
        <v>100805.5</v>
      </c>
      <c r="G123" s="65">
        <v>103800.9</v>
      </c>
      <c r="H123" s="65">
        <v>107505.7</v>
      </c>
      <c r="I123" s="65">
        <v>109465.8</v>
      </c>
      <c r="J123" s="65">
        <v>112841.5</v>
      </c>
      <c r="K123" s="65">
        <v>115599.8</v>
      </c>
      <c r="L123" s="65">
        <v>121145.8</v>
      </c>
      <c r="M123" s="65">
        <v>129877.8</v>
      </c>
      <c r="N123" s="65">
        <v>136446.5</v>
      </c>
      <c r="O123" s="65">
        <v>138808.70000000001</v>
      </c>
      <c r="P123" s="70">
        <v>145738.5</v>
      </c>
    </row>
    <row r="124" spans="1:20" s="40" customFormat="1" x14ac:dyDescent="0.2">
      <c r="A124" s="40" t="str">
        <f t="shared" si="6"/>
        <v>DKGeneral public services</v>
      </c>
      <c r="B124" s="40" t="str">
        <f>VLOOKUP(C124,'A2'!$A$1:$B$35,2,FALSE)</f>
        <v>DK</v>
      </c>
      <c r="C124" s="40" t="s">
        <v>65</v>
      </c>
      <c r="D124" s="40" t="s">
        <v>32</v>
      </c>
      <c r="E124" s="71">
        <v>14904.9</v>
      </c>
      <c r="F124" s="71">
        <v>14690.1</v>
      </c>
      <c r="G124" s="65">
        <v>14205.7</v>
      </c>
      <c r="H124" s="65">
        <v>14110.8</v>
      </c>
      <c r="I124" s="65">
        <v>13964</v>
      </c>
      <c r="J124" s="65">
        <v>14248.2</v>
      </c>
      <c r="K124" s="65">
        <v>14784</v>
      </c>
      <c r="L124" s="65">
        <v>15810.8</v>
      </c>
      <c r="M124" s="65">
        <v>16776.5</v>
      </c>
      <c r="N124" s="65">
        <v>17936.3</v>
      </c>
      <c r="O124" s="65">
        <v>19121.099999999999</v>
      </c>
      <c r="P124" s="70">
        <v>22015.9</v>
      </c>
    </row>
    <row r="125" spans="1:20" s="40" customFormat="1" x14ac:dyDescent="0.2">
      <c r="A125" s="40" t="str">
        <f t="shared" si="6"/>
        <v>DKDefence</v>
      </c>
      <c r="B125" s="40" t="str">
        <f>VLOOKUP(C125,'A2'!$A$1:$B$35,2,FALSE)</f>
        <v>DK</v>
      </c>
      <c r="C125" s="40" t="s">
        <v>65</v>
      </c>
      <c r="D125" s="40" t="s">
        <v>33</v>
      </c>
      <c r="E125" s="71">
        <v>2895</v>
      </c>
      <c r="F125" s="71">
        <v>2969</v>
      </c>
      <c r="G125" s="65">
        <v>3031.5</v>
      </c>
      <c r="H125" s="65">
        <v>3182.8</v>
      </c>
      <c r="I125" s="65">
        <v>3102.3</v>
      </c>
      <c r="J125" s="65">
        <v>3645.3</v>
      </c>
      <c r="K125" s="65">
        <v>3702.9</v>
      </c>
      <c r="L125" s="65">
        <v>3519.3</v>
      </c>
      <c r="M125" s="65">
        <v>3326.1</v>
      </c>
      <c r="N125" s="65">
        <v>3412</v>
      </c>
      <c r="O125" s="65">
        <v>3393.3</v>
      </c>
      <c r="P125" s="70">
        <v>3667.3</v>
      </c>
    </row>
    <row r="126" spans="1:20" s="40" customFormat="1" x14ac:dyDescent="0.2">
      <c r="A126" s="40" t="str">
        <f t="shared" si="6"/>
        <v>DKPublic order and safety</v>
      </c>
      <c r="B126" s="40" t="str">
        <f>VLOOKUP(C126,'A2'!$A$1:$B$35,2,FALSE)</f>
        <v>DK</v>
      </c>
      <c r="C126" s="40" t="s">
        <v>65</v>
      </c>
      <c r="D126" s="40" t="s">
        <v>34</v>
      </c>
      <c r="E126" s="71">
        <v>1770.2</v>
      </c>
      <c r="F126" s="71">
        <v>1842.7</v>
      </c>
      <c r="G126" s="65">
        <v>1910.7</v>
      </c>
      <c r="H126" s="65">
        <v>2017</v>
      </c>
      <c r="I126" s="65">
        <v>2116.5</v>
      </c>
      <c r="J126" s="65">
        <v>2187.1</v>
      </c>
      <c r="K126" s="65">
        <v>2282.9</v>
      </c>
      <c r="L126" s="65">
        <v>2499.6</v>
      </c>
      <c r="M126" s="65">
        <v>2620.6999999999998</v>
      </c>
      <c r="N126" s="65">
        <v>2681.5</v>
      </c>
      <c r="O126" s="65">
        <v>2760.6</v>
      </c>
      <c r="P126" s="70">
        <v>2738.4</v>
      </c>
    </row>
    <row r="127" spans="1:20" s="40" customFormat="1" x14ac:dyDescent="0.2">
      <c r="A127" s="40" t="str">
        <f t="shared" si="6"/>
        <v>DKEconomic affairs</v>
      </c>
      <c r="B127" s="40" t="str">
        <f>VLOOKUP(C127,'A2'!$A$1:$B$35,2,FALSE)</f>
        <v>DK</v>
      </c>
      <c r="C127" s="40" t="s">
        <v>65</v>
      </c>
      <c r="D127" s="40" t="s">
        <v>35</v>
      </c>
      <c r="E127" s="71">
        <v>5774.1</v>
      </c>
      <c r="F127" s="71">
        <v>5914.9</v>
      </c>
      <c r="G127" s="65">
        <v>5890.8</v>
      </c>
      <c r="H127" s="65">
        <v>6128.2</v>
      </c>
      <c r="I127" s="65">
        <v>6385.4</v>
      </c>
      <c r="J127" s="65">
        <v>6573.3</v>
      </c>
      <c r="K127" s="65">
        <v>6501.1</v>
      </c>
      <c r="L127" s="65">
        <v>6612.9</v>
      </c>
      <c r="M127" s="65">
        <v>7275</v>
      </c>
      <c r="N127" s="65">
        <v>7975.1</v>
      </c>
      <c r="O127" s="65">
        <v>8406.6</v>
      </c>
      <c r="P127" s="70">
        <v>8979.9</v>
      </c>
    </row>
    <row r="128" spans="1:20" s="40" customFormat="1" x14ac:dyDescent="0.2">
      <c r="A128" s="40" t="str">
        <f t="shared" si="6"/>
        <v>DKEnvironment protection</v>
      </c>
      <c r="B128" s="40" t="str">
        <f>VLOOKUP(C128,'A2'!$A$1:$B$35,2,FALSE)</f>
        <v>DK</v>
      </c>
      <c r="C128" s="40" t="s">
        <v>65</v>
      </c>
      <c r="D128" s="40" t="s">
        <v>36</v>
      </c>
      <c r="E128" s="71">
        <v>1069.9000000000001</v>
      </c>
      <c r="F128" s="71">
        <v>1158.0999999999999</v>
      </c>
      <c r="G128" s="65">
        <v>1087</v>
      </c>
      <c r="H128" s="65">
        <v>1004.6</v>
      </c>
      <c r="I128" s="65">
        <v>1155</v>
      </c>
      <c r="J128" s="65">
        <v>1191</v>
      </c>
      <c r="K128" s="65">
        <v>1172</v>
      </c>
      <c r="L128" s="65">
        <v>1167.2</v>
      </c>
      <c r="M128" s="65">
        <v>1097.2</v>
      </c>
      <c r="N128" s="65">
        <v>997.9</v>
      </c>
      <c r="O128" s="65">
        <v>943.5</v>
      </c>
      <c r="P128" s="40">
        <v>981.9</v>
      </c>
    </row>
    <row r="129" spans="1:16" s="40" customFormat="1" x14ac:dyDescent="0.2">
      <c r="A129" s="40" t="str">
        <f t="shared" si="6"/>
        <v>DKHousing and community amenities</v>
      </c>
      <c r="B129" s="40" t="str">
        <f>VLOOKUP(C129,'A2'!$A$1:$B$35,2,FALSE)</f>
        <v>DK</v>
      </c>
      <c r="C129" s="40" t="s">
        <v>65</v>
      </c>
      <c r="D129" s="40" t="s">
        <v>37</v>
      </c>
      <c r="E129" s="71">
        <v>1215.5999999999999</v>
      </c>
      <c r="F129" s="71">
        <v>1220</v>
      </c>
      <c r="G129" s="65">
        <v>1245.8</v>
      </c>
      <c r="H129" s="65">
        <v>1186.3</v>
      </c>
      <c r="I129" s="65">
        <v>1145.0999999999999</v>
      </c>
      <c r="J129" s="65">
        <v>992.3</v>
      </c>
      <c r="K129" s="65">
        <v>1256.3</v>
      </c>
      <c r="L129" s="65">
        <v>1281</v>
      </c>
      <c r="M129" s="65">
        <v>1341.5</v>
      </c>
      <c r="N129" s="65">
        <v>857.2</v>
      </c>
      <c r="O129" s="65">
        <v>837.4</v>
      </c>
      <c r="P129" s="40">
        <v>876.2</v>
      </c>
    </row>
    <row r="130" spans="1:16" s="40" customFormat="1" x14ac:dyDescent="0.2">
      <c r="A130" s="40" t="str">
        <f t="shared" si="6"/>
        <v>DKHealth</v>
      </c>
      <c r="B130" s="40" t="str">
        <f>VLOOKUP(C130,'A2'!$A$1:$B$35,2,FALSE)</f>
        <v>DK</v>
      </c>
      <c r="C130" s="40" t="s">
        <v>65</v>
      </c>
      <c r="D130" s="40" t="s">
        <v>38</v>
      </c>
      <c r="E130" s="71">
        <v>12201.3</v>
      </c>
      <c r="F130" s="71">
        <v>12986.5</v>
      </c>
      <c r="G130" s="65">
        <v>13357.2</v>
      </c>
      <c r="H130" s="65">
        <v>14069.1</v>
      </c>
      <c r="I130" s="65">
        <v>14916.4</v>
      </c>
      <c r="J130" s="65">
        <v>15959.4</v>
      </c>
      <c r="K130" s="65">
        <v>17002.900000000001</v>
      </c>
      <c r="L130" s="65">
        <v>18096.7</v>
      </c>
      <c r="M130" s="65">
        <v>19587.7</v>
      </c>
      <c r="N130" s="65">
        <v>19944</v>
      </c>
      <c r="O130" s="65">
        <v>20080.7</v>
      </c>
      <c r="P130" s="70">
        <v>21147</v>
      </c>
    </row>
    <row r="131" spans="1:16" s="40" customFormat="1" x14ac:dyDescent="0.2">
      <c r="A131" s="40" t="str">
        <f t="shared" si="6"/>
        <v>DKRecreation, culture and religion</v>
      </c>
      <c r="B131" s="40" t="str">
        <f>VLOOKUP(C131,'A2'!$A$1:$B$35,2,FALSE)</f>
        <v>DK</v>
      </c>
      <c r="C131" s="40" t="s">
        <v>65</v>
      </c>
      <c r="D131" s="40" t="s">
        <v>39</v>
      </c>
      <c r="E131" s="71">
        <v>2947.4</v>
      </c>
      <c r="F131" s="71">
        <v>2966.7</v>
      </c>
      <c r="G131" s="65">
        <v>3072.1</v>
      </c>
      <c r="H131" s="65">
        <v>3542.3</v>
      </c>
      <c r="I131" s="65">
        <v>3363.3</v>
      </c>
      <c r="J131" s="65">
        <v>3487</v>
      </c>
      <c r="K131" s="65">
        <v>3563.7</v>
      </c>
      <c r="L131" s="65">
        <v>3772.7</v>
      </c>
      <c r="M131" s="65">
        <v>3870.8</v>
      </c>
      <c r="N131" s="65">
        <v>3870.3</v>
      </c>
      <c r="O131" s="65">
        <v>3926.1</v>
      </c>
      <c r="P131" s="70">
        <v>4123.2</v>
      </c>
    </row>
    <row r="132" spans="1:16" s="40" customFormat="1" x14ac:dyDescent="0.2">
      <c r="A132" s="40" t="str">
        <f t="shared" si="6"/>
        <v>DKEducation</v>
      </c>
      <c r="B132" s="40" t="str">
        <f>VLOOKUP(C132,'A2'!$A$1:$B$35,2,FALSE)</f>
        <v>DK</v>
      </c>
      <c r="C132" s="40" t="s">
        <v>65</v>
      </c>
      <c r="D132" s="40" t="s">
        <v>40</v>
      </c>
      <c r="E132" s="71">
        <v>13259.9</v>
      </c>
      <c r="F132" s="71">
        <v>14136.1</v>
      </c>
      <c r="G132" s="65">
        <v>14503.9</v>
      </c>
      <c r="H132" s="65">
        <v>15036.6</v>
      </c>
      <c r="I132" s="65">
        <v>15167.7</v>
      </c>
      <c r="J132" s="65">
        <v>15418.6</v>
      </c>
      <c r="K132" s="65">
        <v>15352.7</v>
      </c>
      <c r="L132" s="65">
        <v>16283.1</v>
      </c>
      <c r="M132" s="65">
        <v>17816.3</v>
      </c>
      <c r="N132" s="65">
        <v>19049.599999999999</v>
      </c>
      <c r="O132" s="65">
        <v>18670</v>
      </c>
      <c r="P132" s="70">
        <v>19317</v>
      </c>
    </row>
    <row r="133" spans="1:16" s="40" customFormat="1" x14ac:dyDescent="0.2">
      <c r="A133" s="40" t="str">
        <f t="shared" si="6"/>
        <v>DKSocial protection</v>
      </c>
      <c r="B133" s="40" t="str">
        <f>VLOOKUP(C133,'A2'!$A$1:$B$35,2,FALSE)</f>
        <v>DK</v>
      </c>
      <c r="C133" s="40" t="s">
        <v>65</v>
      </c>
      <c r="D133" s="40" t="s">
        <v>41</v>
      </c>
      <c r="E133" s="71">
        <v>41083.300000000003</v>
      </c>
      <c r="F133" s="71">
        <v>42921.5</v>
      </c>
      <c r="G133" s="65">
        <v>45496.4</v>
      </c>
      <c r="H133" s="65">
        <v>47228.1</v>
      </c>
      <c r="I133" s="65">
        <v>48149.7</v>
      </c>
      <c r="J133" s="65">
        <v>49138.9</v>
      </c>
      <c r="K133" s="65">
        <v>49981.2</v>
      </c>
      <c r="L133" s="65">
        <v>52102.2</v>
      </c>
      <c r="M133" s="65">
        <v>56166.1</v>
      </c>
      <c r="N133" s="65">
        <v>59722.6</v>
      </c>
      <c r="O133" s="65">
        <v>60669.2</v>
      </c>
      <c r="P133" s="70">
        <v>61891.7</v>
      </c>
    </row>
    <row r="134" spans="1:16" s="40" customFormat="1" x14ac:dyDescent="0.2">
      <c r="A134" s="40" t="str">
        <f t="shared" si="6"/>
        <v>DETotal</v>
      </c>
      <c r="B134" s="40" t="str">
        <f>VLOOKUP(C134,'A2'!$A$1:$B$35,2,FALSE)</f>
        <v>DE</v>
      </c>
      <c r="C134" s="40" t="s">
        <v>66</v>
      </c>
      <c r="D134" s="40" t="s">
        <v>47</v>
      </c>
      <c r="E134" s="71">
        <v>1000780</v>
      </c>
      <c r="F134" s="71">
        <v>1022330</v>
      </c>
      <c r="G134" s="65">
        <v>1040720</v>
      </c>
      <c r="H134" s="65">
        <v>1033600</v>
      </c>
      <c r="I134" s="65">
        <v>1043450</v>
      </c>
      <c r="J134" s="65">
        <v>1049290</v>
      </c>
      <c r="K134" s="65">
        <v>1056760</v>
      </c>
      <c r="L134" s="65">
        <v>1090460</v>
      </c>
      <c r="M134" s="65">
        <v>1146270</v>
      </c>
      <c r="N134" s="65">
        <v>1194130</v>
      </c>
      <c r="O134" s="65">
        <v>1178650</v>
      </c>
      <c r="P134" s="70">
        <v>1191490</v>
      </c>
    </row>
    <row r="135" spans="1:16" s="40" customFormat="1" x14ac:dyDescent="0.2">
      <c r="A135" s="40" t="str">
        <f t="shared" si="6"/>
        <v>DEGeneral public services</v>
      </c>
      <c r="B135" s="40" t="str">
        <f>VLOOKUP(C135,'A2'!$A$1:$B$35,2,FALSE)</f>
        <v>DE</v>
      </c>
      <c r="C135" s="40" t="s">
        <v>66</v>
      </c>
      <c r="D135" s="40" t="s">
        <v>32</v>
      </c>
      <c r="E135" s="71">
        <v>126360</v>
      </c>
      <c r="F135" s="71">
        <v>131060</v>
      </c>
      <c r="G135" s="65">
        <v>134020</v>
      </c>
      <c r="H135" s="65">
        <v>133490</v>
      </c>
      <c r="I135" s="65">
        <v>134490</v>
      </c>
      <c r="J135" s="65">
        <v>136370</v>
      </c>
      <c r="K135" s="65">
        <v>140910</v>
      </c>
      <c r="L135" s="65">
        <v>148590</v>
      </c>
      <c r="M135" s="65">
        <v>149790</v>
      </c>
      <c r="N135" s="65">
        <v>156040</v>
      </c>
      <c r="O135" s="65">
        <v>162010</v>
      </c>
      <c r="P135" s="70">
        <v>162810</v>
      </c>
    </row>
    <row r="136" spans="1:16" s="40" customFormat="1" x14ac:dyDescent="0.2">
      <c r="A136" s="40" t="str">
        <f t="shared" si="6"/>
        <v>DEDefence</v>
      </c>
      <c r="B136" s="40" t="str">
        <f>VLOOKUP(C136,'A2'!$A$1:$B$35,2,FALSE)</f>
        <v>DE</v>
      </c>
      <c r="C136" s="40" t="s">
        <v>66</v>
      </c>
      <c r="D136" s="40" t="s">
        <v>33</v>
      </c>
      <c r="E136" s="71">
        <v>23170</v>
      </c>
      <c r="F136" s="71">
        <v>23620</v>
      </c>
      <c r="G136" s="65">
        <v>23210</v>
      </c>
      <c r="H136" s="65">
        <v>23030</v>
      </c>
      <c r="I136" s="65">
        <v>23130</v>
      </c>
      <c r="J136" s="65">
        <v>23300</v>
      </c>
      <c r="K136" s="65">
        <v>23590</v>
      </c>
      <c r="L136" s="65">
        <v>24950</v>
      </c>
      <c r="M136" s="65">
        <v>26070</v>
      </c>
      <c r="N136" s="65">
        <v>26230</v>
      </c>
      <c r="O136" s="65">
        <v>27640</v>
      </c>
      <c r="P136" s="70">
        <v>28220</v>
      </c>
    </row>
    <row r="137" spans="1:16" s="40" customFormat="1" x14ac:dyDescent="0.2">
      <c r="A137" s="40" t="str">
        <f t="shared" si="6"/>
        <v>DEPublic order and safety</v>
      </c>
      <c r="B137" s="40" t="str">
        <f>VLOOKUP(C137,'A2'!$A$1:$B$35,2,FALSE)</f>
        <v>DE</v>
      </c>
      <c r="C137" s="40" t="s">
        <v>66</v>
      </c>
      <c r="D137" s="40" t="s">
        <v>34</v>
      </c>
      <c r="E137" s="71">
        <v>34300</v>
      </c>
      <c r="F137" s="71">
        <v>35210</v>
      </c>
      <c r="G137" s="65">
        <v>35200</v>
      </c>
      <c r="H137" s="65">
        <v>35420</v>
      </c>
      <c r="I137" s="65">
        <v>35880</v>
      </c>
      <c r="J137" s="65">
        <v>36240</v>
      </c>
      <c r="K137" s="65">
        <v>36590</v>
      </c>
      <c r="L137" s="65">
        <v>37500</v>
      </c>
      <c r="M137" s="65">
        <v>39370</v>
      </c>
      <c r="N137" s="65">
        <v>40380</v>
      </c>
      <c r="O137" s="65">
        <v>41140</v>
      </c>
      <c r="P137" s="70">
        <v>41710</v>
      </c>
    </row>
    <row r="138" spans="1:16" s="40" customFormat="1" x14ac:dyDescent="0.2">
      <c r="A138" s="40" t="str">
        <f t="shared" si="6"/>
        <v>DEEconomic affairs</v>
      </c>
      <c r="B138" s="40" t="str">
        <f>VLOOKUP(C138,'A2'!$A$1:$B$35,2,FALSE)</f>
        <v>DE</v>
      </c>
      <c r="C138" s="40" t="s">
        <v>66</v>
      </c>
      <c r="D138" s="40" t="s">
        <v>35</v>
      </c>
      <c r="E138" s="71">
        <v>92040</v>
      </c>
      <c r="F138" s="71">
        <v>88010</v>
      </c>
      <c r="G138" s="65">
        <v>86580</v>
      </c>
      <c r="H138" s="65">
        <v>82760</v>
      </c>
      <c r="I138" s="65">
        <v>80910</v>
      </c>
      <c r="J138" s="65">
        <v>78500</v>
      </c>
      <c r="K138" s="65">
        <v>78690</v>
      </c>
      <c r="L138" s="65">
        <v>87730</v>
      </c>
      <c r="M138" s="65">
        <v>92360</v>
      </c>
      <c r="N138" s="65">
        <v>118020</v>
      </c>
      <c r="O138" s="65">
        <v>91140</v>
      </c>
      <c r="P138" s="70">
        <v>91260</v>
      </c>
    </row>
    <row r="139" spans="1:16" s="40" customFormat="1" x14ac:dyDescent="0.2">
      <c r="A139" s="40" t="str">
        <f t="shared" si="6"/>
        <v>DEEnvironment protection</v>
      </c>
      <c r="B139" s="40" t="str">
        <f>VLOOKUP(C139,'A2'!$A$1:$B$35,2,FALSE)</f>
        <v>DE</v>
      </c>
      <c r="C139" s="40" t="s">
        <v>66</v>
      </c>
      <c r="D139" s="40" t="s">
        <v>36</v>
      </c>
      <c r="E139" s="71">
        <v>14710</v>
      </c>
      <c r="F139" s="71">
        <v>13660</v>
      </c>
      <c r="G139" s="65">
        <v>13570</v>
      </c>
      <c r="H139" s="65">
        <v>13110</v>
      </c>
      <c r="I139" s="65">
        <v>13000</v>
      </c>
      <c r="J139" s="65">
        <v>13770</v>
      </c>
      <c r="K139" s="65">
        <v>13330</v>
      </c>
      <c r="L139" s="65">
        <v>13780</v>
      </c>
      <c r="M139" s="65">
        <v>18880</v>
      </c>
      <c r="N139" s="65">
        <v>15960</v>
      </c>
      <c r="O139" s="65">
        <v>16300</v>
      </c>
      <c r="P139" s="70">
        <v>15560</v>
      </c>
    </row>
    <row r="140" spans="1:16" s="40" customFormat="1" x14ac:dyDescent="0.2">
      <c r="A140" s="40" t="str">
        <f t="shared" si="6"/>
        <v>DEHousing and community amenities</v>
      </c>
      <c r="B140" s="40" t="str">
        <f>VLOOKUP(C140,'A2'!$A$1:$B$35,2,FALSE)</f>
        <v>DE</v>
      </c>
      <c r="C140" s="40" t="s">
        <v>66</v>
      </c>
      <c r="D140" s="40" t="s">
        <v>37</v>
      </c>
      <c r="E140" s="71">
        <v>21730</v>
      </c>
      <c r="F140" s="71">
        <v>23180</v>
      </c>
      <c r="G140" s="65">
        <v>23790</v>
      </c>
      <c r="H140" s="65">
        <v>23800</v>
      </c>
      <c r="I140" s="65">
        <v>23050</v>
      </c>
      <c r="J140" s="65">
        <v>22230</v>
      </c>
      <c r="K140" s="65">
        <v>20320</v>
      </c>
      <c r="L140" s="65">
        <v>18690</v>
      </c>
      <c r="M140" s="65">
        <v>16480</v>
      </c>
      <c r="N140" s="65">
        <v>14890</v>
      </c>
      <c r="O140" s="65">
        <v>13690</v>
      </c>
      <c r="P140" s="70">
        <v>12210</v>
      </c>
    </row>
    <row r="141" spans="1:16" s="40" customFormat="1" x14ac:dyDescent="0.2">
      <c r="A141" s="40" t="str">
        <f t="shared" si="6"/>
        <v>DEHealth</v>
      </c>
      <c r="B141" s="40" t="str">
        <f>VLOOKUP(C141,'A2'!$A$1:$B$35,2,FALSE)</f>
        <v>DE</v>
      </c>
      <c r="C141" s="40" t="s">
        <v>66</v>
      </c>
      <c r="D141" s="40" t="s">
        <v>38</v>
      </c>
      <c r="E141" s="71">
        <v>141520</v>
      </c>
      <c r="F141" s="71">
        <v>146820</v>
      </c>
      <c r="G141" s="65">
        <v>150170</v>
      </c>
      <c r="H141" s="65">
        <v>145340</v>
      </c>
      <c r="I141" s="65">
        <v>149320</v>
      </c>
      <c r="J141" s="65">
        <v>152990</v>
      </c>
      <c r="K141" s="65">
        <v>158540</v>
      </c>
      <c r="L141" s="65">
        <v>164700</v>
      </c>
      <c r="M141" s="65">
        <v>174330</v>
      </c>
      <c r="N141" s="65">
        <v>179090</v>
      </c>
      <c r="O141" s="65">
        <v>182810</v>
      </c>
      <c r="P141" s="70">
        <v>187040</v>
      </c>
    </row>
    <row r="142" spans="1:16" s="40" customFormat="1" x14ac:dyDescent="0.2">
      <c r="A142" s="40" t="str">
        <f t="shared" si="6"/>
        <v>DERecreation, culture and religion</v>
      </c>
      <c r="B142" s="40" t="str">
        <f>VLOOKUP(C142,'A2'!$A$1:$B$35,2,FALSE)</f>
        <v>DE</v>
      </c>
      <c r="C142" s="40" t="s">
        <v>66</v>
      </c>
      <c r="D142" s="40" t="s">
        <v>39</v>
      </c>
      <c r="E142" s="71">
        <v>18530</v>
      </c>
      <c r="F142" s="71">
        <v>18540</v>
      </c>
      <c r="G142" s="65">
        <v>18290</v>
      </c>
      <c r="H142" s="65">
        <v>17850</v>
      </c>
      <c r="I142" s="65">
        <v>17940</v>
      </c>
      <c r="J142" s="65">
        <v>18120</v>
      </c>
      <c r="K142" s="65">
        <v>18970</v>
      </c>
      <c r="L142" s="65">
        <v>19320</v>
      </c>
      <c r="M142" s="65">
        <v>19690</v>
      </c>
      <c r="N142" s="65">
        <v>19970</v>
      </c>
      <c r="O142" s="65">
        <v>20790</v>
      </c>
      <c r="P142" s="70">
        <v>20760</v>
      </c>
    </row>
    <row r="143" spans="1:16" s="40" customFormat="1" x14ac:dyDescent="0.2">
      <c r="A143" s="40" t="str">
        <f t="shared" si="6"/>
        <v>DEEducation</v>
      </c>
      <c r="B143" s="40" t="str">
        <f>VLOOKUP(C143,'A2'!$A$1:$B$35,2,FALSE)</f>
        <v>DE</v>
      </c>
      <c r="C143" s="40" t="s">
        <v>66</v>
      </c>
      <c r="D143" s="40" t="s">
        <v>40</v>
      </c>
      <c r="E143" s="71">
        <v>87370</v>
      </c>
      <c r="F143" s="71">
        <v>89190</v>
      </c>
      <c r="G143" s="65">
        <v>89870</v>
      </c>
      <c r="H143" s="65">
        <v>90430</v>
      </c>
      <c r="I143" s="65">
        <v>91210</v>
      </c>
      <c r="J143" s="65">
        <v>93540</v>
      </c>
      <c r="K143" s="65">
        <v>95600</v>
      </c>
      <c r="L143" s="65">
        <v>98270</v>
      </c>
      <c r="M143" s="65">
        <v>104370</v>
      </c>
      <c r="N143" s="65">
        <v>110640</v>
      </c>
      <c r="O143" s="65">
        <v>113680</v>
      </c>
      <c r="P143" s="70">
        <v>115600</v>
      </c>
    </row>
    <row r="144" spans="1:16" s="40" customFormat="1" x14ac:dyDescent="0.2">
      <c r="A144" s="40" t="str">
        <f t="shared" si="6"/>
        <v>DESocial protection</v>
      </c>
      <c r="B144" s="40" t="str">
        <f>VLOOKUP(C144,'A2'!$A$1:$B$35,2,FALSE)</f>
        <v>DE</v>
      </c>
      <c r="C144" s="40" t="s">
        <v>66</v>
      </c>
      <c r="D144" s="40" t="s">
        <v>41</v>
      </c>
      <c r="E144" s="71">
        <v>441050</v>
      </c>
      <c r="F144" s="71">
        <v>453040</v>
      </c>
      <c r="G144" s="65">
        <v>466020</v>
      </c>
      <c r="H144" s="65">
        <v>468370</v>
      </c>
      <c r="I144" s="65">
        <v>474520</v>
      </c>
      <c r="J144" s="65">
        <v>474230</v>
      </c>
      <c r="K144" s="65">
        <v>470220</v>
      </c>
      <c r="L144" s="65">
        <v>476930</v>
      </c>
      <c r="M144" s="65">
        <v>504930</v>
      </c>
      <c r="N144" s="65">
        <v>512910</v>
      </c>
      <c r="O144" s="65">
        <v>509450</v>
      </c>
      <c r="P144" s="70">
        <v>516320</v>
      </c>
    </row>
    <row r="145" spans="1:16" s="40" customFormat="1" x14ac:dyDescent="0.2">
      <c r="A145" s="40" t="str">
        <f t="shared" si="6"/>
        <v>EETotal</v>
      </c>
      <c r="B145" s="40" t="str">
        <f>VLOOKUP(C145,'A2'!$A$1:$B$35,2,FALSE)</f>
        <v>EE</v>
      </c>
      <c r="C145" s="40" t="s">
        <v>67</v>
      </c>
      <c r="D145" s="40" t="s">
        <v>47</v>
      </c>
      <c r="E145" s="71">
        <v>2426.1</v>
      </c>
      <c r="F145" s="71">
        <v>2781.4</v>
      </c>
      <c r="G145" s="65">
        <v>3035.6</v>
      </c>
      <c r="H145" s="65">
        <v>3291.4</v>
      </c>
      <c r="I145" s="65">
        <v>3757.1</v>
      </c>
      <c r="J145" s="65">
        <v>4499.7</v>
      </c>
      <c r="K145" s="65">
        <v>5460.2</v>
      </c>
      <c r="L145" s="65">
        <v>6440.8</v>
      </c>
      <c r="M145" s="65">
        <v>6251.4</v>
      </c>
      <c r="N145" s="65">
        <v>5813.4</v>
      </c>
      <c r="O145" s="65">
        <v>6088.8</v>
      </c>
      <c r="P145" s="70">
        <v>6872.6</v>
      </c>
    </row>
    <row r="146" spans="1:16" s="40" customFormat="1" x14ac:dyDescent="0.2">
      <c r="A146" s="40" t="str">
        <f t="shared" si="6"/>
        <v>EEGeneral public services</v>
      </c>
      <c r="B146" s="40" t="str">
        <f>VLOOKUP(C146,'A2'!$A$1:$B$35,2,FALSE)</f>
        <v>EE</v>
      </c>
      <c r="C146" s="40" t="s">
        <v>67</v>
      </c>
      <c r="D146" s="40" t="s">
        <v>32</v>
      </c>
      <c r="E146" s="71">
        <v>223.8</v>
      </c>
      <c r="F146" s="71">
        <v>293.7</v>
      </c>
      <c r="G146" s="65">
        <v>287.3</v>
      </c>
      <c r="H146" s="65">
        <v>264.7</v>
      </c>
      <c r="I146" s="65">
        <v>318.60000000000002</v>
      </c>
      <c r="J146" s="65">
        <v>417.9</v>
      </c>
      <c r="K146" s="65">
        <v>483.6</v>
      </c>
      <c r="L146" s="65">
        <v>456.3</v>
      </c>
      <c r="M146" s="65">
        <v>474.8</v>
      </c>
      <c r="N146" s="65">
        <v>444.3</v>
      </c>
      <c r="O146" s="65">
        <v>509.8</v>
      </c>
      <c r="P146" s="40">
        <v>622.79999999999995</v>
      </c>
    </row>
    <row r="147" spans="1:16" s="40" customFormat="1" x14ac:dyDescent="0.2">
      <c r="A147" s="40" t="str">
        <f t="shared" si="6"/>
        <v>EEDefence</v>
      </c>
      <c r="B147" s="40" t="str">
        <f>VLOOKUP(C147,'A2'!$A$1:$B$35,2,FALSE)</f>
        <v>EE</v>
      </c>
      <c r="C147" s="40" t="s">
        <v>67</v>
      </c>
      <c r="D147" s="40" t="s">
        <v>33</v>
      </c>
      <c r="E147" s="71">
        <v>94.2</v>
      </c>
      <c r="F147" s="71">
        <v>107.9</v>
      </c>
      <c r="G147" s="65">
        <v>147.9</v>
      </c>
      <c r="H147" s="65">
        <v>134.80000000000001</v>
      </c>
      <c r="I147" s="65">
        <v>155.9</v>
      </c>
      <c r="J147" s="65">
        <v>175.2</v>
      </c>
      <c r="K147" s="65">
        <v>202.9</v>
      </c>
      <c r="L147" s="65">
        <v>283.10000000000002</v>
      </c>
      <c r="M147" s="65">
        <v>312.5</v>
      </c>
      <c r="N147" s="65">
        <v>253.9</v>
      </c>
      <c r="O147" s="65">
        <v>249.3</v>
      </c>
      <c r="P147" s="40">
        <v>323.3</v>
      </c>
    </row>
    <row r="148" spans="1:16" s="40" customFormat="1" x14ac:dyDescent="0.2">
      <c r="A148" s="40" t="str">
        <f t="shared" si="6"/>
        <v>EEPublic order and safety</v>
      </c>
      <c r="B148" s="40" t="str">
        <f>VLOOKUP(C148,'A2'!$A$1:$B$35,2,FALSE)</f>
        <v>EE</v>
      </c>
      <c r="C148" s="40" t="s">
        <v>67</v>
      </c>
      <c r="D148" s="40" t="s">
        <v>34</v>
      </c>
      <c r="E148" s="71">
        <v>169.2</v>
      </c>
      <c r="F148" s="71">
        <v>197.7</v>
      </c>
      <c r="G148" s="65">
        <v>212.7</v>
      </c>
      <c r="H148" s="65">
        <v>211.9</v>
      </c>
      <c r="I148" s="65">
        <v>240.3</v>
      </c>
      <c r="J148" s="65">
        <v>275.5</v>
      </c>
      <c r="K148" s="65">
        <v>349.5</v>
      </c>
      <c r="L148" s="65">
        <v>446.2</v>
      </c>
      <c r="M148" s="65">
        <v>329.7</v>
      </c>
      <c r="N148" s="65">
        <v>321.8</v>
      </c>
      <c r="O148" s="65">
        <v>339.8</v>
      </c>
      <c r="P148" s="40">
        <v>361.8</v>
      </c>
    </row>
    <row r="149" spans="1:16" s="40" customFormat="1" x14ac:dyDescent="0.2">
      <c r="A149" s="40" t="str">
        <f t="shared" si="6"/>
        <v>EEEconomic affairs</v>
      </c>
      <c r="B149" s="40" t="str">
        <f>VLOOKUP(C149,'A2'!$A$1:$B$35,2,FALSE)</f>
        <v>EE</v>
      </c>
      <c r="C149" s="40" t="s">
        <v>67</v>
      </c>
      <c r="D149" s="40" t="s">
        <v>35</v>
      </c>
      <c r="E149" s="71">
        <v>255.2</v>
      </c>
      <c r="F149" s="71">
        <v>286.2</v>
      </c>
      <c r="G149" s="65">
        <v>305.39999999999998</v>
      </c>
      <c r="H149" s="65">
        <v>381.7</v>
      </c>
      <c r="I149" s="65">
        <v>441.8</v>
      </c>
      <c r="J149" s="65">
        <v>614.29999999999995</v>
      </c>
      <c r="K149" s="65">
        <v>725.2</v>
      </c>
      <c r="L149" s="65">
        <v>784.5</v>
      </c>
      <c r="M149" s="65">
        <v>722.1</v>
      </c>
      <c r="N149" s="65">
        <v>631.79999999999995</v>
      </c>
      <c r="O149" s="65">
        <v>721.8</v>
      </c>
      <c r="P149" s="40">
        <v>787.2</v>
      </c>
    </row>
    <row r="150" spans="1:16" s="40" customFormat="1" x14ac:dyDescent="0.2">
      <c r="A150" s="40" t="str">
        <f t="shared" si="6"/>
        <v>EEEnvironment protection</v>
      </c>
      <c r="B150" s="40" t="str">
        <f>VLOOKUP(C150,'A2'!$A$1:$B$35,2,FALSE)</f>
        <v>EE</v>
      </c>
      <c r="C150" s="40" t="s">
        <v>67</v>
      </c>
      <c r="D150" s="40" t="s">
        <v>36</v>
      </c>
      <c r="E150" s="71">
        <v>51</v>
      </c>
      <c r="F150" s="71">
        <v>57.5</v>
      </c>
      <c r="G150" s="65">
        <v>64.099999999999994</v>
      </c>
      <c r="H150" s="65">
        <v>68</v>
      </c>
      <c r="I150" s="65">
        <v>102.9</v>
      </c>
      <c r="J150" s="65">
        <v>105.6</v>
      </c>
      <c r="K150" s="65">
        <v>137.6</v>
      </c>
      <c r="L150" s="65">
        <v>175.8</v>
      </c>
      <c r="M150" s="65">
        <v>139.4</v>
      </c>
      <c r="N150" s="65">
        <v>-32.1</v>
      </c>
      <c r="O150" s="65">
        <v>-56</v>
      </c>
      <c r="P150" s="40">
        <v>150.80000000000001</v>
      </c>
    </row>
    <row r="151" spans="1:16" s="40" customFormat="1" x14ac:dyDescent="0.2">
      <c r="A151" s="40" t="str">
        <f t="shared" si="6"/>
        <v>EEHousing and community amenities</v>
      </c>
      <c r="B151" s="40" t="str">
        <f>VLOOKUP(C151,'A2'!$A$1:$B$35,2,FALSE)</f>
        <v>EE</v>
      </c>
      <c r="C151" s="40" t="s">
        <v>67</v>
      </c>
      <c r="D151" s="40" t="s">
        <v>37</v>
      </c>
      <c r="E151" s="71">
        <v>42.9</v>
      </c>
      <c r="F151" s="71">
        <v>46.6</v>
      </c>
      <c r="G151" s="65">
        <v>48</v>
      </c>
      <c r="H151" s="65">
        <v>30.9</v>
      </c>
      <c r="I151" s="65">
        <v>23.6</v>
      </c>
      <c r="J151" s="65">
        <v>6.3</v>
      </c>
      <c r="K151" s="65">
        <v>98.8</v>
      </c>
      <c r="L151" s="65">
        <v>100.2</v>
      </c>
      <c r="M151" s="65">
        <v>9.8000000000000007</v>
      </c>
      <c r="N151" s="65">
        <v>77</v>
      </c>
      <c r="O151" s="65">
        <v>95.3</v>
      </c>
      <c r="P151" s="40">
        <v>119.5</v>
      </c>
    </row>
    <row r="152" spans="1:16" s="40" customFormat="1" x14ac:dyDescent="0.2">
      <c r="A152" s="40" t="str">
        <f t="shared" si="6"/>
        <v>EEHealth</v>
      </c>
      <c r="B152" s="40" t="str">
        <f>VLOOKUP(C152,'A2'!$A$1:$B$35,2,FALSE)</f>
        <v>EE</v>
      </c>
      <c r="C152" s="40" t="s">
        <v>67</v>
      </c>
      <c r="D152" s="40" t="s">
        <v>38</v>
      </c>
      <c r="E152" s="71">
        <v>282.89999999999998</v>
      </c>
      <c r="F152" s="71">
        <v>324.89999999999998</v>
      </c>
      <c r="G152" s="65">
        <v>357.2</v>
      </c>
      <c r="H152" s="65">
        <v>391.5</v>
      </c>
      <c r="I152" s="65">
        <v>456.2</v>
      </c>
      <c r="J152" s="65">
        <v>558.5</v>
      </c>
      <c r="K152" s="65">
        <v>695.1</v>
      </c>
      <c r="L152" s="65">
        <v>844.4</v>
      </c>
      <c r="M152" s="65">
        <v>775.4</v>
      </c>
      <c r="N152" s="65">
        <v>765.3</v>
      </c>
      <c r="O152" s="65">
        <v>811.8</v>
      </c>
      <c r="P152" s="40">
        <v>892.1</v>
      </c>
    </row>
    <row r="153" spans="1:16" s="40" customFormat="1" x14ac:dyDescent="0.2">
      <c r="A153" s="40" t="str">
        <f t="shared" si="6"/>
        <v>EERecreation, culture and religion</v>
      </c>
      <c r="B153" s="40" t="str">
        <f>VLOOKUP(C153,'A2'!$A$1:$B$35,2,FALSE)</f>
        <v>EE</v>
      </c>
      <c r="C153" s="40" t="s">
        <v>67</v>
      </c>
      <c r="D153" s="40" t="s">
        <v>39</v>
      </c>
      <c r="E153" s="71">
        <v>138</v>
      </c>
      <c r="F153" s="71">
        <v>165.6</v>
      </c>
      <c r="G153" s="65">
        <v>181.5</v>
      </c>
      <c r="H153" s="65">
        <v>209.4</v>
      </c>
      <c r="I153" s="65">
        <v>253.8</v>
      </c>
      <c r="J153" s="65">
        <v>286.10000000000002</v>
      </c>
      <c r="K153" s="65">
        <v>323.89999999999998</v>
      </c>
      <c r="L153" s="65">
        <v>376.2</v>
      </c>
      <c r="M153" s="65">
        <v>321.5</v>
      </c>
      <c r="N153" s="65">
        <v>299.5</v>
      </c>
      <c r="O153" s="65">
        <v>302</v>
      </c>
      <c r="P153" s="40">
        <v>304</v>
      </c>
    </row>
    <row r="154" spans="1:16" s="40" customFormat="1" x14ac:dyDescent="0.2">
      <c r="A154" s="40" t="str">
        <f t="shared" si="6"/>
        <v>EEEducation</v>
      </c>
      <c r="B154" s="40" t="str">
        <f>VLOOKUP(C154,'A2'!$A$1:$B$35,2,FALSE)</f>
        <v>EE</v>
      </c>
      <c r="C154" s="40" t="s">
        <v>67</v>
      </c>
      <c r="D154" s="40" t="s">
        <v>40</v>
      </c>
      <c r="E154" s="71">
        <v>460.9</v>
      </c>
      <c r="F154" s="71">
        <v>529.20000000000005</v>
      </c>
      <c r="G154" s="65">
        <v>570.79999999999995</v>
      </c>
      <c r="H154" s="65">
        <v>613.20000000000005</v>
      </c>
      <c r="I154" s="65">
        <v>670.3</v>
      </c>
      <c r="J154" s="65">
        <v>799.9</v>
      </c>
      <c r="K154" s="65">
        <v>944.4</v>
      </c>
      <c r="L154" s="65">
        <v>1090.2</v>
      </c>
      <c r="M154" s="65">
        <v>993.6</v>
      </c>
      <c r="N154" s="65">
        <v>962.4</v>
      </c>
      <c r="O154" s="65">
        <v>1027.5999999999999</v>
      </c>
      <c r="P154" s="70">
        <v>1115</v>
      </c>
    </row>
    <row r="155" spans="1:16" s="40" customFormat="1" x14ac:dyDescent="0.2">
      <c r="A155" s="40" t="str">
        <f t="shared" ref="A155:A218" si="7">CONCATENATE(B155,D155)</f>
        <v>EESocial protection</v>
      </c>
      <c r="B155" s="40" t="str">
        <f>VLOOKUP(C155,'A2'!$A$1:$B$35,2,FALSE)</f>
        <v>EE</v>
      </c>
      <c r="C155" s="40" t="s">
        <v>67</v>
      </c>
      <c r="D155" s="40" t="s">
        <v>41</v>
      </c>
      <c r="E155" s="71">
        <v>707.8</v>
      </c>
      <c r="F155" s="71">
        <v>772.1</v>
      </c>
      <c r="G155" s="65">
        <v>860.6</v>
      </c>
      <c r="H155" s="65">
        <v>985.4</v>
      </c>
      <c r="I155" s="65">
        <v>1093.8</v>
      </c>
      <c r="J155" s="65">
        <v>1260.4000000000001</v>
      </c>
      <c r="K155" s="65">
        <v>1499.3</v>
      </c>
      <c r="L155" s="65">
        <v>1884</v>
      </c>
      <c r="M155" s="65">
        <v>2172.6</v>
      </c>
      <c r="N155" s="65">
        <v>2089.4</v>
      </c>
      <c r="O155" s="65">
        <v>2087.5</v>
      </c>
      <c r="P155" s="70">
        <v>2196.1999999999998</v>
      </c>
    </row>
    <row r="156" spans="1:16" s="40" customFormat="1" x14ac:dyDescent="0.2">
      <c r="A156" s="40" t="str">
        <f t="shared" si="7"/>
        <v>IETotal</v>
      </c>
      <c r="B156" s="40" t="str">
        <f>VLOOKUP(C156,'A2'!$A$1:$B$35,2,FALSE)</f>
        <v>IE</v>
      </c>
      <c r="C156" s="40" t="s">
        <v>68</v>
      </c>
      <c r="D156" s="40" t="s">
        <v>47</v>
      </c>
      <c r="E156" s="71">
        <v>39010.5</v>
      </c>
      <c r="F156" s="71">
        <v>43805.9</v>
      </c>
      <c r="G156" s="65">
        <v>46715.4</v>
      </c>
      <c r="H156" s="65">
        <v>50430.9</v>
      </c>
      <c r="I156" s="65">
        <v>55177.4</v>
      </c>
      <c r="J156" s="65">
        <v>61087.6</v>
      </c>
      <c r="K156" s="65">
        <v>69539.399999999994</v>
      </c>
      <c r="L156" s="65">
        <v>77008.7</v>
      </c>
      <c r="M156" s="65">
        <v>78499.8</v>
      </c>
      <c r="N156" s="65">
        <v>103426.6</v>
      </c>
      <c r="O156" s="65">
        <v>76536.3</v>
      </c>
    </row>
    <row r="157" spans="1:16" s="40" customFormat="1" x14ac:dyDescent="0.2">
      <c r="A157" s="40" t="str">
        <f t="shared" si="7"/>
        <v>IEGeneral public services</v>
      </c>
      <c r="B157" s="40" t="str">
        <f>VLOOKUP(C157,'A2'!$A$1:$B$35,2,FALSE)</f>
        <v>IE</v>
      </c>
      <c r="C157" s="40" t="s">
        <v>68</v>
      </c>
      <c r="D157" s="40" t="s">
        <v>32</v>
      </c>
      <c r="E157" s="71">
        <v>4259.6000000000004</v>
      </c>
      <c r="F157" s="71">
        <v>4492.6000000000004</v>
      </c>
      <c r="G157" s="65">
        <v>4645.7</v>
      </c>
      <c r="H157" s="65">
        <v>4951.7</v>
      </c>
      <c r="I157" s="65">
        <v>5338.3</v>
      </c>
      <c r="J157" s="65">
        <v>5589.1</v>
      </c>
      <c r="K157" s="65">
        <v>6183.9</v>
      </c>
      <c r="L157" s="65">
        <v>6527.2</v>
      </c>
      <c r="M157" s="65">
        <v>7069.9</v>
      </c>
      <c r="N157" s="65">
        <v>7669.3</v>
      </c>
      <c r="O157" s="65">
        <v>8694.7999999999993</v>
      </c>
    </row>
    <row r="158" spans="1:16" s="40" customFormat="1" x14ac:dyDescent="0.2">
      <c r="A158" s="40" t="str">
        <f t="shared" si="7"/>
        <v>IEDefence</v>
      </c>
      <c r="B158" s="40" t="str">
        <f>VLOOKUP(C158,'A2'!$A$1:$B$35,2,FALSE)</f>
        <v>IE</v>
      </c>
      <c r="C158" s="40" t="s">
        <v>68</v>
      </c>
      <c r="D158" s="40" t="s">
        <v>33</v>
      </c>
      <c r="E158" s="71">
        <v>723.1</v>
      </c>
      <c r="F158" s="71">
        <v>682.7</v>
      </c>
      <c r="G158" s="65">
        <v>674.6</v>
      </c>
      <c r="H158" s="65">
        <v>742.4</v>
      </c>
      <c r="I158" s="65">
        <v>700</v>
      </c>
      <c r="J158" s="65">
        <v>744.7</v>
      </c>
      <c r="K158" s="65">
        <v>809.9</v>
      </c>
      <c r="L158" s="65">
        <v>904.8</v>
      </c>
      <c r="M158" s="65">
        <v>789.8</v>
      </c>
      <c r="N158" s="65">
        <v>686.1</v>
      </c>
      <c r="O158" s="65">
        <v>678.5</v>
      </c>
    </row>
    <row r="159" spans="1:16" s="40" customFormat="1" x14ac:dyDescent="0.2">
      <c r="A159" s="40" t="str">
        <f t="shared" si="7"/>
        <v>IEPublic order and safety</v>
      </c>
      <c r="B159" s="40" t="str">
        <f>VLOOKUP(C159,'A2'!$A$1:$B$35,2,FALSE)</f>
        <v>IE</v>
      </c>
      <c r="C159" s="40" t="s">
        <v>68</v>
      </c>
      <c r="D159" s="40" t="s">
        <v>34</v>
      </c>
      <c r="E159" s="71">
        <v>1886.4</v>
      </c>
      <c r="F159" s="71">
        <v>1985.4</v>
      </c>
      <c r="G159" s="65">
        <v>2073.8000000000002</v>
      </c>
      <c r="H159" s="65">
        <v>2255.8000000000002</v>
      </c>
      <c r="I159" s="65">
        <v>2350</v>
      </c>
      <c r="J159" s="65">
        <v>2676.5</v>
      </c>
      <c r="K159" s="65">
        <v>3014.2</v>
      </c>
      <c r="L159" s="65">
        <v>3287.3</v>
      </c>
      <c r="M159" s="65">
        <v>3031.6</v>
      </c>
      <c r="N159" s="65">
        <v>2882.5</v>
      </c>
      <c r="O159" s="65">
        <v>2837.7</v>
      </c>
    </row>
    <row r="160" spans="1:16" s="40" customFormat="1" x14ac:dyDescent="0.2">
      <c r="A160" s="40" t="str">
        <f t="shared" si="7"/>
        <v>IEEconomic affairs</v>
      </c>
      <c r="B160" s="40" t="str">
        <f>VLOOKUP(C160,'A2'!$A$1:$B$35,2,FALSE)</f>
        <v>IE</v>
      </c>
      <c r="C160" s="40" t="s">
        <v>68</v>
      </c>
      <c r="D160" s="40" t="s">
        <v>35</v>
      </c>
      <c r="E160" s="71">
        <v>5206.5</v>
      </c>
      <c r="F160" s="71">
        <v>5397.1</v>
      </c>
      <c r="G160" s="65">
        <v>5807.9</v>
      </c>
      <c r="H160" s="65">
        <v>5859.5</v>
      </c>
      <c r="I160" s="65">
        <v>6164.8</v>
      </c>
      <c r="J160" s="65">
        <v>7238.1</v>
      </c>
      <c r="K160" s="65">
        <v>8093</v>
      </c>
      <c r="L160" s="65">
        <v>10781.3</v>
      </c>
      <c r="M160" s="65">
        <v>11617.7</v>
      </c>
      <c r="N160" s="65">
        <v>39087.5</v>
      </c>
      <c r="O160" s="65">
        <v>12552.1</v>
      </c>
    </row>
    <row r="161" spans="1:16" s="40" customFormat="1" x14ac:dyDescent="0.2">
      <c r="A161" s="40" t="str">
        <f t="shared" si="7"/>
        <v>IEEnvironment protection</v>
      </c>
      <c r="B161" s="40" t="str">
        <f>VLOOKUP(C161,'A2'!$A$1:$B$35,2,FALSE)</f>
        <v>IE</v>
      </c>
      <c r="C161" s="40" t="s">
        <v>68</v>
      </c>
      <c r="D161" s="40" t="s">
        <v>36</v>
      </c>
      <c r="E161" s="71">
        <v>1067.2</v>
      </c>
      <c r="F161" s="71">
        <v>1174.3</v>
      </c>
      <c r="G161" s="65">
        <v>1277.7</v>
      </c>
      <c r="H161" s="65">
        <v>1350.5</v>
      </c>
      <c r="I161" s="65">
        <v>1463.3</v>
      </c>
      <c r="J161" s="65">
        <v>1729.7</v>
      </c>
      <c r="K161" s="65">
        <v>1965.4</v>
      </c>
      <c r="L161" s="65">
        <v>2100.8000000000002</v>
      </c>
      <c r="M161" s="65">
        <v>1897.1</v>
      </c>
      <c r="N161" s="65">
        <v>1712.6</v>
      </c>
      <c r="O161" s="65">
        <v>1572.9</v>
      </c>
    </row>
    <row r="162" spans="1:16" s="40" customFormat="1" x14ac:dyDescent="0.2">
      <c r="A162" s="40" t="str">
        <f t="shared" si="7"/>
        <v>IEHousing and community amenities</v>
      </c>
      <c r="B162" s="40" t="str">
        <f>VLOOKUP(C162,'A2'!$A$1:$B$35,2,FALSE)</f>
        <v>IE</v>
      </c>
      <c r="C162" s="40" t="s">
        <v>68</v>
      </c>
      <c r="D162" s="40" t="s">
        <v>37</v>
      </c>
      <c r="E162" s="71">
        <v>2211</v>
      </c>
      <c r="F162" s="71">
        <v>2457.6</v>
      </c>
      <c r="G162" s="65">
        <v>1962.8</v>
      </c>
      <c r="H162" s="65">
        <v>1981.5</v>
      </c>
      <c r="I162" s="65">
        <v>2560.6999999999998</v>
      </c>
      <c r="J162" s="65">
        <v>3002.4</v>
      </c>
      <c r="K162" s="65">
        <v>4123.7</v>
      </c>
      <c r="L162" s="65">
        <v>3660.7</v>
      </c>
      <c r="M162" s="65">
        <v>2171.4</v>
      </c>
      <c r="N162" s="65">
        <v>1674.7</v>
      </c>
      <c r="O162" s="65">
        <v>1026.5999999999999</v>
      </c>
    </row>
    <row r="163" spans="1:16" s="40" customFormat="1" x14ac:dyDescent="0.2">
      <c r="A163" s="40" t="str">
        <f t="shared" si="7"/>
        <v>IEHealth</v>
      </c>
      <c r="B163" s="40" t="str">
        <f>VLOOKUP(C163,'A2'!$A$1:$B$35,2,FALSE)</f>
        <v>IE</v>
      </c>
      <c r="C163" s="40" t="s">
        <v>68</v>
      </c>
      <c r="D163" s="40" t="s">
        <v>38</v>
      </c>
      <c r="E163" s="71">
        <v>7296.8</v>
      </c>
      <c r="F163" s="71">
        <v>8559.5</v>
      </c>
      <c r="G163" s="65">
        <v>9582.6</v>
      </c>
      <c r="H163" s="65">
        <v>10626.9</v>
      </c>
      <c r="I163" s="65">
        <v>10633.5</v>
      </c>
      <c r="J163" s="65">
        <v>11501.1</v>
      </c>
      <c r="K163" s="65">
        <v>12888.2</v>
      </c>
      <c r="L163" s="65">
        <v>13658.5</v>
      </c>
      <c r="M163" s="65">
        <v>13465.1</v>
      </c>
      <c r="N163" s="65">
        <v>12556.5</v>
      </c>
      <c r="O163" s="65">
        <v>11945.4</v>
      </c>
    </row>
    <row r="164" spans="1:16" s="40" customFormat="1" x14ac:dyDescent="0.2">
      <c r="A164" s="40" t="str">
        <f t="shared" si="7"/>
        <v>IERecreation, culture and religion</v>
      </c>
      <c r="B164" s="40" t="str">
        <f>VLOOKUP(C164,'A2'!$A$1:$B$35,2,FALSE)</f>
        <v>IE</v>
      </c>
      <c r="C164" s="40" t="s">
        <v>68</v>
      </c>
      <c r="D164" s="40" t="s">
        <v>39</v>
      </c>
      <c r="E164" s="71">
        <v>801.5</v>
      </c>
      <c r="F164" s="71">
        <v>923.9</v>
      </c>
      <c r="G164" s="65">
        <v>864.1</v>
      </c>
      <c r="H164" s="65">
        <v>955.8</v>
      </c>
      <c r="I164" s="65">
        <v>1045.7</v>
      </c>
      <c r="J164" s="65">
        <v>1220.5</v>
      </c>
      <c r="K164" s="65">
        <v>1431.9</v>
      </c>
      <c r="L164" s="65">
        <v>1668.3</v>
      </c>
      <c r="M164" s="65">
        <v>1677.3</v>
      </c>
      <c r="N164" s="65">
        <v>1464.4</v>
      </c>
      <c r="O164" s="65">
        <v>1412.1</v>
      </c>
    </row>
    <row r="165" spans="1:16" s="40" customFormat="1" x14ac:dyDescent="0.2">
      <c r="A165" s="40" t="str">
        <f t="shared" si="7"/>
        <v>IEEducation</v>
      </c>
      <c r="B165" s="40" t="str">
        <f>VLOOKUP(C165,'A2'!$A$1:$B$35,2,FALSE)</f>
        <v>IE</v>
      </c>
      <c r="C165" s="40" t="s">
        <v>68</v>
      </c>
      <c r="D165" s="40" t="s">
        <v>40</v>
      </c>
      <c r="E165" s="71">
        <v>5263.2</v>
      </c>
      <c r="F165" s="71">
        <v>5840.2</v>
      </c>
      <c r="G165" s="65">
        <v>6404.6</v>
      </c>
      <c r="H165" s="65">
        <v>6819.2</v>
      </c>
      <c r="I165" s="65">
        <v>7415.4</v>
      </c>
      <c r="J165" s="65">
        <v>8114.1</v>
      </c>
      <c r="K165" s="65">
        <v>9032.7999999999993</v>
      </c>
      <c r="L165" s="65">
        <v>9585.2999999999993</v>
      </c>
      <c r="M165" s="65">
        <v>9537.4</v>
      </c>
      <c r="N165" s="65">
        <v>8656.2999999999993</v>
      </c>
      <c r="O165" s="65">
        <v>8346.9</v>
      </c>
    </row>
    <row r="166" spans="1:16" s="40" customFormat="1" x14ac:dyDescent="0.2">
      <c r="A166" s="40" t="str">
        <f t="shared" si="7"/>
        <v>IESocial protection</v>
      </c>
      <c r="B166" s="40" t="str">
        <f>VLOOKUP(C166,'A2'!$A$1:$B$35,2,FALSE)</f>
        <v>IE</v>
      </c>
      <c r="C166" s="40" t="s">
        <v>68</v>
      </c>
      <c r="D166" s="40" t="s">
        <v>41</v>
      </c>
      <c r="E166" s="71">
        <v>10295.299999999999</v>
      </c>
      <c r="F166" s="71">
        <v>12292.6</v>
      </c>
      <c r="G166" s="65">
        <v>13421.5</v>
      </c>
      <c r="H166" s="65">
        <v>14887.6</v>
      </c>
      <c r="I166" s="65">
        <v>17505.599999999999</v>
      </c>
      <c r="J166" s="65">
        <v>19271.5</v>
      </c>
      <c r="K166" s="65">
        <v>21996.6</v>
      </c>
      <c r="L166" s="65">
        <v>24834.400000000001</v>
      </c>
      <c r="M166" s="65">
        <v>27242.6</v>
      </c>
      <c r="N166" s="65">
        <v>27036.6</v>
      </c>
      <c r="O166" s="65">
        <v>27469.5</v>
      </c>
    </row>
    <row r="167" spans="1:16" s="40" customFormat="1" x14ac:dyDescent="0.2">
      <c r="A167" s="40" t="str">
        <f t="shared" si="7"/>
        <v>GRTotal</v>
      </c>
      <c r="B167" s="40" t="str">
        <f>VLOOKUP(C167,'A2'!$A$1:$B$35,2,FALSE)</f>
        <v>GR</v>
      </c>
      <c r="C167" s="40" t="s">
        <v>69</v>
      </c>
      <c r="D167" s="40" t="s">
        <v>47</v>
      </c>
      <c r="E167" s="71">
        <v>66431</v>
      </c>
      <c r="F167" s="71">
        <v>70614</v>
      </c>
      <c r="G167" s="65">
        <v>77144</v>
      </c>
      <c r="H167" s="65">
        <v>84334</v>
      </c>
      <c r="I167" s="65">
        <v>86097</v>
      </c>
      <c r="J167" s="65">
        <v>94706</v>
      </c>
      <c r="K167" s="65">
        <v>106003</v>
      </c>
      <c r="L167" s="65">
        <v>117994</v>
      </c>
      <c r="M167" s="65">
        <v>124736</v>
      </c>
      <c r="N167" s="65">
        <v>114250</v>
      </c>
      <c r="O167" s="65">
        <v>108437</v>
      </c>
      <c r="P167" s="70">
        <v>103822</v>
      </c>
    </row>
    <row r="168" spans="1:16" s="40" customFormat="1" x14ac:dyDescent="0.2">
      <c r="A168" s="40" t="str">
        <f t="shared" si="7"/>
        <v>GRGeneral public services</v>
      </c>
      <c r="B168" s="40" t="str">
        <f>VLOOKUP(C168,'A2'!$A$1:$B$35,2,FALSE)</f>
        <v>GR</v>
      </c>
      <c r="C168" s="40" t="s">
        <v>69</v>
      </c>
      <c r="D168" s="40" t="s">
        <v>32</v>
      </c>
      <c r="E168" s="71">
        <v>15629</v>
      </c>
      <c r="F168" s="71">
        <v>16115</v>
      </c>
      <c r="G168" s="65">
        <v>16929</v>
      </c>
      <c r="H168" s="65">
        <v>19377</v>
      </c>
      <c r="I168" s="65">
        <v>19366</v>
      </c>
      <c r="J168" s="65">
        <v>21093</v>
      </c>
      <c r="K168" s="65">
        <v>25648</v>
      </c>
      <c r="L168" s="65">
        <v>25064</v>
      </c>
      <c r="M168" s="65">
        <v>27290</v>
      </c>
      <c r="N168" s="65">
        <v>26309</v>
      </c>
      <c r="O168" s="65">
        <v>26409</v>
      </c>
      <c r="P168" s="70">
        <v>26661</v>
      </c>
    </row>
    <row r="169" spans="1:16" s="40" customFormat="1" x14ac:dyDescent="0.2">
      <c r="A169" s="40" t="str">
        <f t="shared" si="7"/>
        <v>GRDefence</v>
      </c>
      <c r="B169" s="40" t="str">
        <f>VLOOKUP(C169,'A2'!$A$1:$B$35,2,FALSE)</f>
        <v>GR</v>
      </c>
      <c r="C169" s="40" t="s">
        <v>69</v>
      </c>
      <c r="D169" s="40" t="s">
        <v>33</v>
      </c>
      <c r="E169" s="71">
        <v>4863</v>
      </c>
      <c r="F169" s="71">
        <v>5554</v>
      </c>
      <c r="G169" s="65">
        <v>6001</v>
      </c>
      <c r="H169" s="65">
        <v>5966</v>
      </c>
      <c r="I169" s="65">
        <v>5718</v>
      </c>
      <c r="J169" s="65">
        <v>5312</v>
      </c>
      <c r="K169" s="65">
        <v>5962</v>
      </c>
      <c r="L169" s="65">
        <v>7045</v>
      </c>
      <c r="M169" s="65">
        <v>7982</v>
      </c>
      <c r="N169" s="65">
        <v>5305</v>
      </c>
      <c r="O169" s="65">
        <v>4933</v>
      </c>
      <c r="P169" s="70">
        <v>4608</v>
      </c>
    </row>
    <row r="170" spans="1:16" s="40" customFormat="1" x14ac:dyDescent="0.2">
      <c r="A170" s="40" t="str">
        <f t="shared" si="7"/>
        <v>GRPublic order and safety</v>
      </c>
      <c r="B170" s="40" t="str">
        <f>VLOOKUP(C170,'A2'!$A$1:$B$35,2,FALSE)</f>
        <v>GR</v>
      </c>
      <c r="C170" s="40" t="s">
        <v>69</v>
      </c>
      <c r="D170" s="40" t="s">
        <v>34</v>
      </c>
      <c r="E170" s="71">
        <v>1704</v>
      </c>
      <c r="F170" s="71">
        <v>1862</v>
      </c>
      <c r="G170" s="65">
        <v>2668</v>
      </c>
      <c r="H170" s="65">
        <v>3068</v>
      </c>
      <c r="I170" s="65">
        <v>3076</v>
      </c>
      <c r="J170" s="65">
        <v>3100</v>
      </c>
      <c r="K170" s="65">
        <v>3433</v>
      </c>
      <c r="L170" s="65">
        <v>3833</v>
      </c>
      <c r="M170" s="65">
        <v>4393</v>
      </c>
      <c r="N170" s="65">
        <v>4039</v>
      </c>
      <c r="O170" s="65">
        <v>3581</v>
      </c>
      <c r="P170" s="70">
        <v>3540</v>
      </c>
    </row>
    <row r="171" spans="1:16" s="40" customFormat="1" x14ac:dyDescent="0.2">
      <c r="A171" s="40" t="str">
        <f t="shared" si="7"/>
        <v>GREconomic affairs</v>
      </c>
      <c r="B171" s="40" t="str">
        <f>VLOOKUP(C171,'A2'!$A$1:$B$35,2,FALSE)</f>
        <v>GR</v>
      </c>
      <c r="C171" s="40" t="s">
        <v>69</v>
      </c>
      <c r="D171" s="40" t="s">
        <v>35</v>
      </c>
      <c r="E171" s="71">
        <v>6630</v>
      </c>
      <c r="F171" s="71">
        <v>6188</v>
      </c>
      <c r="G171" s="65">
        <v>7395</v>
      </c>
      <c r="H171" s="65">
        <v>9393</v>
      </c>
      <c r="I171" s="65">
        <v>6933</v>
      </c>
      <c r="J171" s="65">
        <v>8724</v>
      </c>
      <c r="K171" s="65">
        <v>9034</v>
      </c>
      <c r="L171" s="65">
        <v>12504</v>
      </c>
      <c r="M171" s="65">
        <v>11388</v>
      </c>
      <c r="N171" s="65">
        <v>8885</v>
      </c>
      <c r="O171" s="65">
        <v>6459</v>
      </c>
      <c r="P171" s="70">
        <v>6259</v>
      </c>
    </row>
    <row r="172" spans="1:16" s="40" customFormat="1" x14ac:dyDescent="0.2">
      <c r="A172" s="40" t="str">
        <f t="shared" si="7"/>
        <v>GREnvironment protection</v>
      </c>
      <c r="B172" s="40" t="str">
        <f>VLOOKUP(C172,'A2'!$A$1:$B$35,2,FALSE)</f>
        <v>GR</v>
      </c>
      <c r="C172" s="40" t="s">
        <v>69</v>
      </c>
      <c r="D172" s="40" t="s">
        <v>36</v>
      </c>
      <c r="E172" s="71">
        <v>760</v>
      </c>
      <c r="F172" s="71">
        <v>837</v>
      </c>
      <c r="G172" s="65">
        <v>900</v>
      </c>
      <c r="H172" s="65">
        <v>1088</v>
      </c>
      <c r="I172" s="65">
        <v>1127</v>
      </c>
      <c r="J172" s="65">
        <v>1233</v>
      </c>
      <c r="K172" s="65">
        <v>1285</v>
      </c>
      <c r="L172" s="65">
        <v>1432</v>
      </c>
      <c r="M172" s="65">
        <v>1529</v>
      </c>
      <c r="N172" s="65">
        <v>1224</v>
      </c>
      <c r="O172" s="65">
        <v>1088</v>
      </c>
      <c r="P172" s="70">
        <v>1076</v>
      </c>
    </row>
    <row r="173" spans="1:16" s="40" customFormat="1" x14ac:dyDescent="0.2">
      <c r="A173" s="40" t="str">
        <f t="shared" si="7"/>
        <v>GRHousing and community amenities</v>
      </c>
      <c r="B173" s="40" t="str">
        <f>VLOOKUP(C173,'A2'!$A$1:$B$35,2,FALSE)</f>
        <v>GR</v>
      </c>
      <c r="C173" s="40" t="s">
        <v>69</v>
      </c>
      <c r="D173" s="40" t="s">
        <v>37</v>
      </c>
      <c r="E173" s="71">
        <v>592</v>
      </c>
      <c r="F173" s="71">
        <v>598</v>
      </c>
      <c r="G173" s="65">
        <v>662</v>
      </c>
      <c r="H173" s="65">
        <v>715</v>
      </c>
      <c r="I173" s="65">
        <v>668</v>
      </c>
      <c r="J173" s="65">
        <v>693</v>
      </c>
      <c r="K173" s="65">
        <v>703</v>
      </c>
      <c r="L173" s="65">
        <v>812</v>
      </c>
      <c r="M173" s="65">
        <v>942</v>
      </c>
      <c r="N173" s="65">
        <v>466</v>
      </c>
      <c r="O173" s="65">
        <v>416</v>
      </c>
      <c r="P173" s="40">
        <v>422</v>
      </c>
    </row>
    <row r="174" spans="1:16" s="40" customFormat="1" x14ac:dyDescent="0.2">
      <c r="A174" s="40" t="str">
        <f t="shared" si="7"/>
        <v>GRHealth</v>
      </c>
      <c r="B174" s="40" t="str">
        <f>VLOOKUP(C174,'A2'!$A$1:$B$35,2,FALSE)</f>
        <v>GR</v>
      </c>
      <c r="C174" s="40" t="s">
        <v>69</v>
      </c>
      <c r="D174" s="40" t="s">
        <v>38</v>
      </c>
      <c r="E174" s="71">
        <v>7462</v>
      </c>
      <c r="F174" s="71">
        <v>7790</v>
      </c>
      <c r="G174" s="65">
        <v>8999</v>
      </c>
      <c r="H174" s="65">
        <v>10127</v>
      </c>
      <c r="I174" s="65">
        <v>11724</v>
      </c>
      <c r="J174" s="65">
        <v>12704</v>
      </c>
      <c r="K174" s="65">
        <v>13779</v>
      </c>
      <c r="L174" s="65">
        <v>14975</v>
      </c>
      <c r="M174" s="65">
        <v>15358</v>
      </c>
      <c r="N174" s="65">
        <v>14869</v>
      </c>
      <c r="O174" s="65">
        <v>12996</v>
      </c>
      <c r="P174" s="70">
        <v>11167</v>
      </c>
    </row>
    <row r="175" spans="1:16" s="40" customFormat="1" x14ac:dyDescent="0.2">
      <c r="A175" s="40" t="str">
        <f t="shared" si="7"/>
        <v>GRRecreation, culture and religion</v>
      </c>
      <c r="B175" s="40" t="str">
        <f>VLOOKUP(C175,'A2'!$A$1:$B$35,2,FALSE)</f>
        <v>GR</v>
      </c>
      <c r="C175" s="40" t="s">
        <v>69</v>
      </c>
      <c r="D175" s="40" t="s">
        <v>39</v>
      </c>
      <c r="E175" s="71">
        <v>497</v>
      </c>
      <c r="F175" s="71">
        <v>545</v>
      </c>
      <c r="G175" s="65">
        <v>576</v>
      </c>
      <c r="H175" s="65">
        <v>663</v>
      </c>
      <c r="I175" s="65">
        <v>711</v>
      </c>
      <c r="J175" s="65">
        <v>1217</v>
      </c>
      <c r="K175" s="65">
        <v>1382</v>
      </c>
      <c r="L175" s="65">
        <v>1466</v>
      </c>
      <c r="M175" s="65">
        <v>1580</v>
      </c>
      <c r="N175" s="65">
        <v>1262</v>
      </c>
      <c r="O175" s="65">
        <v>1261</v>
      </c>
      <c r="P175" s="70">
        <v>1216</v>
      </c>
    </row>
    <row r="176" spans="1:16" s="40" customFormat="1" x14ac:dyDescent="0.2">
      <c r="A176" s="40" t="str">
        <f t="shared" si="7"/>
        <v>GREducation</v>
      </c>
      <c r="B176" s="40" t="str">
        <f>VLOOKUP(C176,'A2'!$A$1:$B$35,2,FALSE)</f>
        <v>GR</v>
      </c>
      <c r="C176" s="40" t="s">
        <v>69</v>
      </c>
      <c r="D176" s="40" t="s">
        <v>40</v>
      </c>
      <c r="E176" s="71">
        <v>4017</v>
      </c>
      <c r="F176" s="71">
        <v>4585</v>
      </c>
      <c r="G176" s="65">
        <v>6919</v>
      </c>
      <c r="H176" s="65">
        <v>7195</v>
      </c>
      <c r="I176" s="65">
        <v>7573</v>
      </c>
      <c r="J176" s="65">
        <v>8098</v>
      </c>
      <c r="K176" s="65">
        <v>8634</v>
      </c>
      <c r="L176" s="65">
        <v>9607</v>
      </c>
      <c r="M176" s="65">
        <v>9836</v>
      </c>
      <c r="N176" s="65">
        <v>8910</v>
      </c>
      <c r="O176" s="65">
        <v>8566</v>
      </c>
      <c r="P176" s="70">
        <v>7939</v>
      </c>
    </row>
    <row r="177" spans="1:16" s="40" customFormat="1" x14ac:dyDescent="0.2">
      <c r="A177" s="40" t="str">
        <f t="shared" si="7"/>
        <v>GRSocial protection</v>
      </c>
      <c r="B177" s="40" t="str">
        <f>VLOOKUP(C177,'A2'!$A$1:$B$35,2,FALSE)</f>
        <v>GR</v>
      </c>
      <c r="C177" s="40" t="s">
        <v>69</v>
      </c>
      <c r="D177" s="40" t="s">
        <v>41</v>
      </c>
      <c r="E177" s="71">
        <v>24277</v>
      </c>
      <c r="F177" s="71">
        <v>26540</v>
      </c>
      <c r="G177" s="65">
        <v>26095</v>
      </c>
      <c r="H177" s="65">
        <v>26742</v>
      </c>
      <c r="I177" s="65">
        <v>29201</v>
      </c>
      <c r="J177" s="65">
        <v>32532</v>
      </c>
      <c r="K177" s="65">
        <v>36143</v>
      </c>
      <c r="L177" s="65">
        <v>41256</v>
      </c>
      <c r="M177" s="65">
        <v>44438</v>
      </c>
      <c r="N177" s="65">
        <v>42981</v>
      </c>
      <c r="O177" s="65">
        <v>42728</v>
      </c>
      <c r="P177" s="70">
        <v>40934</v>
      </c>
    </row>
    <row r="178" spans="1:16" s="40" customFormat="1" x14ac:dyDescent="0.2">
      <c r="A178" s="40" t="str">
        <f t="shared" si="7"/>
        <v>ESTotal</v>
      </c>
      <c r="B178" s="40" t="str">
        <f>VLOOKUP(C178,'A2'!$A$1:$B$35,2,FALSE)</f>
        <v>ES</v>
      </c>
      <c r="C178" s="40" t="s">
        <v>70</v>
      </c>
      <c r="D178" s="40" t="s">
        <v>47</v>
      </c>
      <c r="E178" s="71">
        <v>263036</v>
      </c>
      <c r="F178" s="71">
        <v>283741</v>
      </c>
      <c r="G178" s="65">
        <v>300783</v>
      </c>
      <c r="H178" s="65">
        <v>327161</v>
      </c>
      <c r="I178" s="65">
        <v>349501</v>
      </c>
      <c r="J178" s="65">
        <v>377958</v>
      </c>
      <c r="K178" s="65">
        <v>412963</v>
      </c>
      <c r="L178" s="65">
        <v>450948</v>
      </c>
      <c r="M178" s="65">
        <v>484759</v>
      </c>
      <c r="N178" s="65">
        <v>485467</v>
      </c>
      <c r="O178" s="65">
        <v>480111</v>
      </c>
    </row>
    <row r="179" spans="1:16" s="40" customFormat="1" x14ac:dyDescent="0.2">
      <c r="A179" s="40" t="str">
        <f t="shared" si="7"/>
        <v>ESGeneral public services</v>
      </c>
      <c r="B179" s="40" t="str">
        <f>VLOOKUP(C179,'A2'!$A$1:$B$35,2,FALSE)</f>
        <v>ES</v>
      </c>
      <c r="C179" s="40" t="s">
        <v>70</v>
      </c>
      <c r="D179" s="40" t="s">
        <v>32</v>
      </c>
      <c r="E179" s="71">
        <v>38415</v>
      </c>
      <c r="F179" s="71">
        <v>39755</v>
      </c>
      <c r="G179" s="65">
        <v>40615</v>
      </c>
      <c r="H179" s="65">
        <v>40743</v>
      </c>
      <c r="I179" s="65">
        <v>43135</v>
      </c>
      <c r="J179" s="65">
        <v>46175</v>
      </c>
      <c r="K179" s="65">
        <v>48416</v>
      </c>
      <c r="L179" s="65">
        <v>51729</v>
      </c>
      <c r="M179" s="65">
        <v>55329</v>
      </c>
      <c r="N179" s="65">
        <v>55403</v>
      </c>
      <c r="O179" s="65">
        <v>60151</v>
      </c>
    </row>
    <row r="180" spans="1:16" s="40" customFormat="1" x14ac:dyDescent="0.2">
      <c r="A180" s="40" t="str">
        <f t="shared" si="7"/>
        <v>ESDefence</v>
      </c>
      <c r="B180" s="40" t="str">
        <f>VLOOKUP(C180,'A2'!$A$1:$B$35,2,FALSE)</f>
        <v>ES</v>
      </c>
      <c r="C180" s="40" t="s">
        <v>70</v>
      </c>
      <c r="D180" s="40" t="s">
        <v>33</v>
      </c>
      <c r="E180" s="71">
        <v>7369</v>
      </c>
      <c r="F180" s="71">
        <v>8112</v>
      </c>
      <c r="G180" s="65">
        <v>8311</v>
      </c>
      <c r="H180" s="65">
        <v>9228</v>
      </c>
      <c r="I180" s="65">
        <v>9990</v>
      </c>
      <c r="J180" s="65">
        <v>10271</v>
      </c>
      <c r="K180" s="65">
        <v>10864</v>
      </c>
      <c r="L180" s="65">
        <v>11297</v>
      </c>
      <c r="M180" s="65">
        <v>10998</v>
      </c>
      <c r="N180" s="65">
        <v>11503</v>
      </c>
      <c r="O180" s="65">
        <v>11205</v>
      </c>
    </row>
    <row r="181" spans="1:16" s="40" customFormat="1" x14ac:dyDescent="0.2">
      <c r="A181" s="40" t="str">
        <f t="shared" si="7"/>
        <v>ESPublic order and safety</v>
      </c>
      <c r="B181" s="40" t="str">
        <f>VLOOKUP(C181,'A2'!$A$1:$B$35,2,FALSE)</f>
        <v>ES</v>
      </c>
      <c r="C181" s="40" t="s">
        <v>70</v>
      </c>
      <c r="D181" s="40" t="s">
        <v>34</v>
      </c>
      <c r="E181" s="71">
        <v>12871</v>
      </c>
      <c r="F181" s="71">
        <v>13556</v>
      </c>
      <c r="G181" s="65">
        <v>14483</v>
      </c>
      <c r="H181" s="65">
        <v>15496</v>
      </c>
      <c r="I181" s="65">
        <v>16490</v>
      </c>
      <c r="J181" s="65">
        <v>18122</v>
      </c>
      <c r="K181" s="65">
        <v>20258</v>
      </c>
      <c r="L181" s="65">
        <v>22023</v>
      </c>
      <c r="M181" s="65">
        <v>22325</v>
      </c>
      <c r="N181" s="65">
        <v>23743</v>
      </c>
      <c r="O181" s="65">
        <v>23220</v>
      </c>
    </row>
    <row r="182" spans="1:16" s="40" customFormat="1" x14ac:dyDescent="0.2">
      <c r="A182" s="40" t="str">
        <f t="shared" si="7"/>
        <v>ESEconomic affairs</v>
      </c>
      <c r="B182" s="40" t="str">
        <f>VLOOKUP(C182,'A2'!$A$1:$B$35,2,FALSE)</f>
        <v>ES</v>
      </c>
      <c r="C182" s="40" t="s">
        <v>70</v>
      </c>
      <c r="D182" s="40" t="s">
        <v>35</v>
      </c>
      <c r="E182" s="71">
        <v>31113</v>
      </c>
      <c r="F182" s="71">
        <v>34065</v>
      </c>
      <c r="G182" s="65">
        <v>34660</v>
      </c>
      <c r="H182" s="65">
        <v>43583</v>
      </c>
      <c r="I182" s="65">
        <v>43727</v>
      </c>
      <c r="J182" s="65">
        <v>47189</v>
      </c>
      <c r="K182" s="65">
        <v>53311</v>
      </c>
      <c r="L182" s="65">
        <v>57185</v>
      </c>
      <c r="M182" s="65">
        <v>58665</v>
      </c>
      <c r="N182" s="65">
        <v>59944</v>
      </c>
      <c r="O182" s="65">
        <v>55833</v>
      </c>
    </row>
    <row r="183" spans="1:16" s="40" customFormat="1" x14ac:dyDescent="0.2">
      <c r="A183" s="40" t="str">
        <f t="shared" si="7"/>
        <v>ESEnvironment protection</v>
      </c>
      <c r="B183" s="40" t="str">
        <f>VLOOKUP(C183,'A2'!$A$1:$B$35,2,FALSE)</f>
        <v>ES</v>
      </c>
      <c r="C183" s="40" t="s">
        <v>70</v>
      </c>
      <c r="D183" s="40" t="s">
        <v>36</v>
      </c>
      <c r="E183" s="71">
        <v>5828</v>
      </c>
      <c r="F183" s="71">
        <v>6643</v>
      </c>
      <c r="G183" s="65">
        <v>7245</v>
      </c>
      <c r="H183" s="65">
        <v>7272</v>
      </c>
      <c r="I183" s="65">
        <v>7779</v>
      </c>
      <c r="J183" s="65">
        <v>9035</v>
      </c>
      <c r="K183" s="65">
        <v>9817</v>
      </c>
      <c r="L183" s="65">
        <v>9907</v>
      </c>
      <c r="M183" s="65">
        <v>10424</v>
      </c>
      <c r="N183" s="65">
        <v>10385</v>
      </c>
      <c r="O183" s="65">
        <v>9903</v>
      </c>
    </row>
    <row r="184" spans="1:16" s="40" customFormat="1" x14ac:dyDescent="0.2">
      <c r="A184" s="40" t="str">
        <f t="shared" si="7"/>
        <v>ESHousing and community amenities</v>
      </c>
      <c r="B184" s="40" t="str">
        <f>VLOOKUP(C184,'A2'!$A$1:$B$35,2,FALSE)</f>
        <v>ES</v>
      </c>
      <c r="C184" s="40" t="s">
        <v>70</v>
      </c>
      <c r="D184" s="40" t="s">
        <v>37</v>
      </c>
      <c r="E184" s="71">
        <v>6982</v>
      </c>
      <c r="F184" s="71">
        <v>7703</v>
      </c>
      <c r="G184" s="65">
        <v>8386</v>
      </c>
      <c r="H184" s="65">
        <v>6798</v>
      </c>
      <c r="I184" s="65">
        <v>7873</v>
      </c>
      <c r="J184" s="65">
        <v>7707</v>
      </c>
      <c r="K184" s="65">
        <v>9766</v>
      </c>
      <c r="L184" s="65">
        <v>11653</v>
      </c>
      <c r="M184" s="65">
        <v>13834</v>
      </c>
      <c r="N184" s="65">
        <v>7487</v>
      </c>
      <c r="O184" s="65">
        <v>6414</v>
      </c>
    </row>
    <row r="185" spans="1:16" s="40" customFormat="1" x14ac:dyDescent="0.2">
      <c r="A185" s="40" t="str">
        <f t="shared" si="7"/>
        <v>ESHealth</v>
      </c>
      <c r="B185" s="40" t="str">
        <f>VLOOKUP(C185,'A2'!$A$1:$B$35,2,FALSE)</f>
        <v>ES</v>
      </c>
      <c r="C185" s="40" t="s">
        <v>70</v>
      </c>
      <c r="D185" s="40" t="s">
        <v>38</v>
      </c>
      <c r="E185" s="71">
        <v>34946</v>
      </c>
      <c r="F185" s="71">
        <v>37795</v>
      </c>
      <c r="G185" s="65">
        <v>40848</v>
      </c>
      <c r="H185" s="65">
        <v>46152</v>
      </c>
      <c r="I185" s="65">
        <v>51585</v>
      </c>
      <c r="J185" s="65">
        <v>55653</v>
      </c>
      <c r="K185" s="65">
        <v>60097</v>
      </c>
      <c r="L185" s="65">
        <v>66022</v>
      </c>
      <c r="M185" s="65">
        <v>71439</v>
      </c>
      <c r="N185" s="65">
        <v>69451</v>
      </c>
      <c r="O185" s="65">
        <v>67500</v>
      </c>
    </row>
    <row r="186" spans="1:16" s="40" customFormat="1" x14ac:dyDescent="0.2">
      <c r="A186" s="40" t="str">
        <f t="shared" si="7"/>
        <v>ESRecreation, culture and religion</v>
      </c>
      <c r="B186" s="40" t="str">
        <f>VLOOKUP(C186,'A2'!$A$1:$B$35,2,FALSE)</f>
        <v>ES</v>
      </c>
      <c r="C186" s="40" t="s">
        <v>70</v>
      </c>
      <c r="D186" s="40" t="s">
        <v>39</v>
      </c>
      <c r="E186" s="71">
        <v>9025</v>
      </c>
      <c r="F186" s="71">
        <v>9752</v>
      </c>
      <c r="G186" s="65">
        <v>10770</v>
      </c>
      <c r="H186" s="65">
        <v>11607</v>
      </c>
      <c r="I186" s="65">
        <v>12696</v>
      </c>
      <c r="J186" s="65">
        <v>14774</v>
      </c>
      <c r="K186" s="65">
        <v>16848</v>
      </c>
      <c r="L186" s="65">
        <v>18059</v>
      </c>
      <c r="M186" s="65">
        <v>17530</v>
      </c>
      <c r="N186" s="65">
        <v>17764</v>
      </c>
      <c r="O186" s="65">
        <v>16030</v>
      </c>
    </row>
    <row r="187" spans="1:16" s="40" customFormat="1" x14ac:dyDescent="0.2">
      <c r="A187" s="40" t="str">
        <f t="shared" si="7"/>
        <v>ESEducation</v>
      </c>
      <c r="B187" s="40" t="str">
        <f>VLOOKUP(C187,'A2'!$A$1:$B$35,2,FALSE)</f>
        <v>ES</v>
      </c>
      <c r="C187" s="40" t="s">
        <v>70</v>
      </c>
      <c r="D187" s="40" t="s">
        <v>40</v>
      </c>
      <c r="E187" s="71">
        <v>29220</v>
      </c>
      <c r="F187" s="71">
        <v>31772</v>
      </c>
      <c r="G187" s="65">
        <v>34015</v>
      </c>
      <c r="H187" s="65">
        <v>36978</v>
      </c>
      <c r="I187" s="65">
        <v>38910</v>
      </c>
      <c r="J187" s="65">
        <v>42311</v>
      </c>
      <c r="K187" s="65">
        <v>46109</v>
      </c>
      <c r="L187" s="65">
        <v>50150</v>
      </c>
      <c r="M187" s="65">
        <v>52935</v>
      </c>
      <c r="N187" s="65">
        <v>51651</v>
      </c>
      <c r="O187" s="65">
        <v>50440</v>
      </c>
    </row>
    <row r="188" spans="1:16" s="40" customFormat="1" x14ac:dyDescent="0.2">
      <c r="A188" s="40" t="str">
        <f t="shared" si="7"/>
        <v>ESSocial protection</v>
      </c>
      <c r="B188" s="40" t="str">
        <f>VLOOKUP(C188,'A2'!$A$1:$B$35,2,FALSE)</f>
        <v>ES</v>
      </c>
      <c r="C188" s="40" t="s">
        <v>70</v>
      </c>
      <c r="D188" s="40" t="s">
        <v>41</v>
      </c>
      <c r="E188" s="71">
        <v>87267</v>
      </c>
      <c r="F188" s="71">
        <v>94588</v>
      </c>
      <c r="G188" s="65">
        <v>101450</v>
      </c>
      <c r="H188" s="65">
        <v>109304</v>
      </c>
      <c r="I188" s="65">
        <v>117316</v>
      </c>
      <c r="J188" s="65">
        <v>126721</v>
      </c>
      <c r="K188" s="65">
        <v>137477</v>
      </c>
      <c r="L188" s="65">
        <v>152923</v>
      </c>
      <c r="M188" s="65">
        <v>171280</v>
      </c>
      <c r="N188" s="65">
        <v>178136</v>
      </c>
      <c r="O188" s="65">
        <v>179415</v>
      </c>
    </row>
    <row r="189" spans="1:16" s="40" customFormat="1" x14ac:dyDescent="0.2">
      <c r="A189" s="40" t="str">
        <f t="shared" si="7"/>
        <v>FRTotal</v>
      </c>
      <c r="B189" s="40" t="str">
        <f>VLOOKUP(C189,'A2'!$A$1:$B$35,2,FALSE)</f>
        <v>FR</v>
      </c>
      <c r="C189" s="40" t="s">
        <v>71</v>
      </c>
      <c r="D189" s="40" t="s">
        <v>47</v>
      </c>
      <c r="E189" s="71">
        <v>772649</v>
      </c>
      <c r="F189" s="71">
        <v>815807</v>
      </c>
      <c r="G189" s="65">
        <v>847957</v>
      </c>
      <c r="H189" s="65">
        <v>881769</v>
      </c>
      <c r="I189" s="65">
        <v>920351</v>
      </c>
      <c r="J189" s="65">
        <v>952566</v>
      </c>
      <c r="K189" s="65">
        <v>992619</v>
      </c>
      <c r="L189" s="65">
        <v>1030025</v>
      </c>
      <c r="M189" s="65">
        <v>1070585</v>
      </c>
      <c r="N189" s="65">
        <v>1095602</v>
      </c>
      <c r="O189" s="65">
        <v>1118509</v>
      </c>
      <c r="P189" s="70">
        <v>1151257</v>
      </c>
    </row>
    <row r="190" spans="1:16" s="40" customFormat="1" x14ac:dyDescent="0.2">
      <c r="A190" s="40" t="str">
        <f t="shared" si="7"/>
        <v>FRGeneral public services</v>
      </c>
      <c r="B190" s="40" t="str">
        <f>VLOOKUP(C190,'A2'!$A$1:$B$35,2,FALSE)</f>
        <v>FR</v>
      </c>
      <c r="C190" s="40" t="s">
        <v>71</v>
      </c>
      <c r="D190" s="40" t="s">
        <v>32</v>
      </c>
      <c r="E190" s="71">
        <v>109542</v>
      </c>
      <c r="F190" s="71">
        <v>111945</v>
      </c>
      <c r="G190" s="65">
        <v>110384</v>
      </c>
      <c r="H190" s="65">
        <v>115252</v>
      </c>
      <c r="I190" s="65">
        <v>119753</v>
      </c>
      <c r="J190" s="65">
        <v>111477</v>
      </c>
      <c r="K190" s="65">
        <v>123810</v>
      </c>
      <c r="L190" s="65">
        <v>125184</v>
      </c>
      <c r="M190" s="65">
        <v>120116</v>
      </c>
      <c r="N190" s="65">
        <v>117271</v>
      </c>
      <c r="O190" s="65">
        <v>121735</v>
      </c>
      <c r="P190" s="70">
        <v>120511</v>
      </c>
    </row>
    <row r="191" spans="1:16" s="40" customFormat="1" x14ac:dyDescent="0.2">
      <c r="A191" s="40" t="str">
        <f t="shared" si="7"/>
        <v>FRDefence</v>
      </c>
      <c r="B191" s="40" t="str">
        <f>VLOOKUP(C191,'A2'!$A$1:$B$35,2,FALSE)</f>
        <v>FR</v>
      </c>
      <c r="C191" s="40" t="s">
        <v>71</v>
      </c>
      <c r="D191" s="40" t="s">
        <v>33</v>
      </c>
      <c r="E191" s="71">
        <v>30324</v>
      </c>
      <c r="F191" s="71">
        <v>31466</v>
      </c>
      <c r="G191" s="65">
        <v>29844</v>
      </c>
      <c r="H191" s="65">
        <v>31068</v>
      </c>
      <c r="I191" s="65">
        <v>31688</v>
      </c>
      <c r="J191" s="65">
        <v>32719</v>
      </c>
      <c r="K191" s="65">
        <v>33193</v>
      </c>
      <c r="L191" s="65">
        <v>34037</v>
      </c>
      <c r="M191" s="65">
        <v>36815</v>
      </c>
      <c r="N191" s="65">
        <v>40525</v>
      </c>
      <c r="O191" s="65">
        <v>36992</v>
      </c>
      <c r="P191" s="70">
        <v>38590</v>
      </c>
    </row>
    <row r="192" spans="1:16" s="40" customFormat="1" x14ac:dyDescent="0.2">
      <c r="A192" s="40" t="str">
        <f t="shared" si="7"/>
        <v>FRPublic order and safety</v>
      </c>
      <c r="B192" s="40" t="str">
        <f>VLOOKUP(C192,'A2'!$A$1:$B$35,2,FALSE)</f>
        <v>FR</v>
      </c>
      <c r="C192" s="40" t="s">
        <v>71</v>
      </c>
      <c r="D192" s="40" t="s">
        <v>34</v>
      </c>
      <c r="E192" s="71">
        <v>22523</v>
      </c>
      <c r="F192" s="71">
        <v>24269</v>
      </c>
      <c r="G192" s="65">
        <v>25769</v>
      </c>
      <c r="H192" s="65">
        <v>26447</v>
      </c>
      <c r="I192" s="65">
        <v>27203</v>
      </c>
      <c r="J192" s="65">
        <v>27628</v>
      </c>
      <c r="K192" s="65">
        <v>28696</v>
      </c>
      <c r="L192" s="65">
        <v>31205</v>
      </c>
      <c r="M192" s="65">
        <v>33366</v>
      </c>
      <c r="N192" s="65">
        <v>34241</v>
      </c>
      <c r="O192" s="65">
        <v>35601</v>
      </c>
      <c r="P192" s="70">
        <v>36321</v>
      </c>
    </row>
    <row r="193" spans="1:16" s="40" customFormat="1" x14ac:dyDescent="0.2">
      <c r="A193" s="40" t="str">
        <f t="shared" si="7"/>
        <v>FREconomic affairs</v>
      </c>
      <c r="B193" s="40" t="str">
        <f>VLOOKUP(C193,'A2'!$A$1:$B$35,2,FALSE)</f>
        <v>FR</v>
      </c>
      <c r="C193" s="40" t="s">
        <v>71</v>
      </c>
      <c r="D193" s="40" t="s">
        <v>35</v>
      </c>
      <c r="E193" s="71">
        <v>52275</v>
      </c>
      <c r="F193" s="71">
        <v>57268</v>
      </c>
      <c r="G193" s="65">
        <v>56872</v>
      </c>
      <c r="H193" s="65">
        <v>57357</v>
      </c>
      <c r="I193" s="65">
        <v>62142</v>
      </c>
      <c r="J193" s="65">
        <v>62917</v>
      </c>
      <c r="K193" s="65">
        <v>62526</v>
      </c>
      <c r="L193" s="65">
        <v>64422</v>
      </c>
      <c r="M193" s="65">
        <v>72927</v>
      </c>
      <c r="N193" s="65">
        <v>74542</v>
      </c>
      <c r="O193" s="65">
        <v>70745</v>
      </c>
      <c r="P193" s="70">
        <v>75307</v>
      </c>
    </row>
    <row r="194" spans="1:16" s="40" customFormat="1" x14ac:dyDescent="0.2">
      <c r="A194" s="40" t="str">
        <f t="shared" si="7"/>
        <v>FREnvironment protection</v>
      </c>
      <c r="B194" s="40" t="str">
        <f>VLOOKUP(C194,'A2'!$A$1:$B$35,2,FALSE)</f>
        <v>FR</v>
      </c>
      <c r="C194" s="40" t="s">
        <v>71</v>
      </c>
      <c r="D194" s="40" t="s">
        <v>36</v>
      </c>
      <c r="E194" s="71">
        <v>12258</v>
      </c>
      <c r="F194" s="71">
        <v>12898</v>
      </c>
      <c r="G194" s="65">
        <v>14256</v>
      </c>
      <c r="H194" s="65">
        <v>15343</v>
      </c>
      <c r="I194" s="65">
        <v>16566</v>
      </c>
      <c r="J194" s="65">
        <v>17888</v>
      </c>
      <c r="K194" s="65">
        <v>18050</v>
      </c>
      <c r="L194" s="65">
        <v>19159</v>
      </c>
      <c r="M194" s="65">
        <v>20568</v>
      </c>
      <c r="N194" s="65">
        <v>21430</v>
      </c>
      <c r="O194" s="65">
        <v>21753</v>
      </c>
      <c r="P194" s="70">
        <v>22328</v>
      </c>
    </row>
    <row r="195" spans="1:16" s="40" customFormat="1" x14ac:dyDescent="0.2">
      <c r="A195" s="40" t="str">
        <f t="shared" si="7"/>
        <v>FRHousing and community amenities</v>
      </c>
      <c r="B195" s="40" t="str">
        <f>VLOOKUP(C195,'A2'!$A$1:$B$35,2,FALSE)</f>
        <v>FR</v>
      </c>
      <c r="C195" s="40" t="s">
        <v>71</v>
      </c>
      <c r="D195" s="40" t="s">
        <v>37</v>
      </c>
      <c r="E195" s="71">
        <v>27560</v>
      </c>
      <c r="F195" s="71">
        <v>30123</v>
      </c>
      <c r="G195" s="65">
        <v>30746</v>
      </c>
      <c r="H195" s="65">
        <v>32587</v>
      </c>
      <c r="I195" s="65">
        <v>33699</v>
      </c>
      <c r="J195" s="65">
        <v>35714</v>
      </c>
      <c r="K195" s="65">
        <v>37037</v>
      </c>
      <c r="L195" s="65">
        <v>38934</v>
      </c>
      <c r="M195" s="65">
        <v>39124</v>
      </c>
      <c r="N195" s="65">
        <v>37889</v>
      </c>
      <c r="O195" s="65">
        <v>38256</v>
      </c>
      <c r="P195" s="70">
        <v>39324</v>
      </c>
    </row>
    <row r="196" spans="1:16" s="40" customFormat="1" x14ac:dyDescent="0.2">
      <c r="A196" s="40" t="str">
        <f t="shared" si="7"/>
        <v>FRHealth</v>
      </c>
      <c r="B196" s="40" t="str">
        <f>VLOOKUP(C196,'A2'!$A$1:$B$35,2,FALSE)</f>
        <v>FR</v>
      </c>
      <c r="C196" s="40" t="s">
        <v>71</v>
      </c>
      <c r="D196" s="40" t="s">
        <v>38</v>
      </c>
      <c r="E196" s="71">
        <v>106288</v>
      </c>
      <c r="F196" s="71">
        <v>113758</v>
      </c>
      <c r="G196" s="65">
        <v>120969</v>
      </c>
      <c r="H196" s="65">
        <v>127047</v>
      </c>
      <c r="I196" s="65">
        <v>133273</v>
      </c>
      <c r="J196" s="65">
        <v>138685</v>
      </c>
      <c r="K196" s="65">
        <v>143828</v>
      </c>
      <c r="L196" s="65">
        <v>147773</v>
      </c>
      <c r="M196" s="65">
        <v>152887</v>
      </c>
      <c r="N196" s="65">
        <v>158445</v>
      </c>
      <c r="O196" s="65">
        <v>164046</v>
      </c>
      <c r="P196" s="70">
        <v>168367</v>
      </c>
    </row>
    <row r="197" spans="1:16" s="40" customFormat="1" x14ac:dyDescent="0.2">
      <c r="A197" s="40" t="str">
        <f t="shared" si="7"/>
        <v>FRRecreation, culture and religion</v>
      </c>
      <c r="B197" s="40" t="str">
        <f>VLOOKUP(C197,'A2'!$A$1:$B$35,2,FALSE)</f>
        <v>FR</v>
      </c>
      <c r="C197" s="40" t="s">
        <v>71</v>
      </c>
      <c r="D197" s="40" t="s">
        <v>39</v>
      </c>
      <c r="E197" s="71">
        <v>16541</v>
      </c>
      <c r="F197" s="71">
        <v>18363</v>
      </c>
      <c r="G197" s="65">
        <v>20096</v>
      </c>
      <c r="H197" s="65">
        <v>21004</v>
      </c>
      <c r="I197" s="65">
        <v>22344</v>
      </c>
      <c r="J197" s="65">
        <v>25883</v>
      </c>
      <c r="K197" s="65">
        <v>27105</v>
      </c>
      <c r="L197" s="65">
        <v>28465</v>
      </c>
      <c r="M197" s="65">
        <v>27158</v>
      </c>
      <c r="N197" s="65">
        <v>27769</v>
      </c>
      <c r="O197" s="65">
        <v>29021</v>
      </c>
      <c r="P197" s="70">
        <v>29459</v>
      </c>
    </row>
    <row r="198" spans="1:16" s="40" customFormat="1" x14ac:dyDescent="0.2">
      <c r="A198" s="40" t="str">
        <f t="shared" si="7"/>
        <v>FREducation</v>
      </c>
      <c r="B198" s="40" t="str">
        <f>VLOOKUP(C198,'A2'!$A$1:$B$35,2,FALSE)</f>
        <v>FR</v>
      </c>
      <c r="C198" s="40" t="s">
        <v>71</v>
      </c>
      <c r="D198" s="40" t="s">
        <v>40</v>
      </c>
      <c r="E198" s="71">
        <v>88453</v>
      </c>
      <c r="F198" s="71">
        <v>93119</v>
      </c>
      <c r="G198" s="65">
        <v>96298</v>
      </c>
      <c r="H198" s="65">
        <v>97300</v>
      </c>
      <c r="I198" s="65">
        <v>100191</v>
      </c>
      <c r="J198" s="65">
        <v>103500</v>
      </c>
      <c r="K198" s="65">
        <v>105128</v>
      </c>
      <c r="L198" s="65">
        <v>109514</v>
      </c>
      <c r="M198" s="65">
        <v>116227</v>
      </c>
      <c r="N198" s="65">
        <v>119319</v>
      </c>
      <c r="O198" s="65">
        <v>121122</v>
      </c>
      <c r="P198" s="70">
        <v>124751</v>
      </c>
    </row>
    <row r="199" spans="1:16" s="40" customFormat="1" x14ac:dyDescent="0.2">
      <c r="A199" s="40" t="str">
        <f t="shared" si="7"/>
        <v>FRSocial protection</v>
      </c>
      <c r="B199" s="40" t="str">
        <f>VLOOKUP(C199,'A2'!$A$1:$B$35,2,FALSE)</f>
        <v>FR</v>
      </c>
      <c r="C199" s="40" t="s">
        <v>71</v>
      </c>
      <c r="D199" s="40" t="s">
        <v>41</v>
      </c>
      <c r="E199" s="71">
        <v>306885</v>
      </c>
      <c r="F199" s="71">
        <v>322599</v>
      </c>
      <c r="G199" s="65">
        <v>342723</v>
      </c>
      <c r="H199" s="65">
        <v>358367</v>
      </c>
      <c r="I199" s="65">
        <v>373492</v>
      </c>
      <c r="J199" s="65">
        <v>396153</v>
      </c>
      <c r="K199" s="65">
        <v>413246</v>
      </c>
      <c r="L199" s="65">
        <v>431334</v>
      </c>
      <c r="M199" s="65">
        <v>451396</v>
      </c>
      <c r="N199" s="65">
        <v>464170</v>
      </c>
      <c r="O199" s="65">
        <v>479236</v>
      </c>
      <c r="P199" s="70">
        <v>496301</v>
      </c>
    </row>
    <row r="200" spans="1:16" s="40" customFormat="1" x14ac:dyDescent="0.2">
      <c r="A200" s="40" t="str">
        <f t="shared" si="7"/>
        <v>ITTotal</v>
      </c>
      <c r="B200" s="40" t="str">
        <f>VLOOKUP(C200,'A2'!$A$1:$B$35,2,FALSE)</f>
        <v>IT</v>
      </c>
      <c r="C200" s="40" t="s">
        <v>72</v>
      </c>
      <c r="D200" s="40" t="s">
        <v>47</v>
      </c>
      <c r="E200" s="71">
        <v>599118</v>
      </c>
      <c r="F200" s="71">
        <v>613403</v>
      </c>
      <c r="G200" s="65">
        <v>645124</v>
      </c>
      <c r="H200" s="65">
        <v>664298</v>
      </c>
      <c r="I200" s="65">
        <v>688251</v>
      </c>
      <c r="J200" s="65">
        <v>723375</v>
      </c>
      <c r="K200" s="65">
        <v>740269</v>
      </c>
      <c r="L200" s="65">
        <v>765537</v>
      </c>
      <c r="M200" s="65">
        <v>788361</v>
      </c>
      <c r="N200" s="65">
        <v>782101</v>
      </c>
      <c r="O200" s="65">
        <v>788137</v>
      </c>
    </row>
    <row r="201" spans="1:16" s="40" customFormat="1" x14ac:dyDescent="0.2">
      <c r="A201" s="40" t="str">
        <f t="shared" si="7"/>
        <v>ITGeneral public services</v>
      </c>
      <c r="B201" s="40" t="str">
        <f>VLOOKUP(C201,'A2'!$A$1:$B$35,2,FALSE)</f>
        <v>IT</v>
      </c>
      <c r="C201" s="40" t="s">
        <v>72</v>
      </c>
      <c r="D201" s="40" t="s">
        <v>32</v>
      </c>
      <c r="E201" s="71">
        <v>120847</v>
      </c>
      <c r="F201" s="71">
        <v>122125</v>
      </c>
      <c r="G201" s="65">
        <v>122612</v>
      </c>
      <c r="H201" s="65">
        <v>121450</v>
      </c>
      <c r="I201" s="65">
        <v>126210</v>
      </c>
      <c r="J201" s="65">
        <v>126256</v>
      </c>
      <c r="K201" s="65">
        <v>132805</v>
      </c>
      <c r="L201" s="65">
        <v>138626</v>
      </c>
      <c r="M201" s="65">
        <v>129291</v>
      </c>
      <c r="N201" s="65">
        <v>128422</v>
      </c>
      <c r="O201" s="65">
        <v>136076</v>
      </c>
    </row>
    <row r="202" spans="1:16" s="40" customFormat="1" x14ac:dyDescent="0.2">
      <c r="A202" s="40" t="str">
        <f t="shared" si="7"/>
        <v>ITDefence</v>
      </c>
      <c r="B202" s="40" t="str">
        <f>VLOOKUP(C202,'A2'!$A$1:$B$35,2,FALSE)</f>
        <v>IT</v>
      </c>
      <c r="C202" s="40" t="s">
        <v>72</v>
      </c>
      <c r="D202" s="40" t="s">
        <v>33</v>
      </c>
      <c r="E202" s="71">
        <v>14374</v>
      </c>
      <c r="F202" s="71">
        <v>14615</v>
      </c>
      <c r="G202" s="65">
        <v>17813</v>
      </c>
      <c r="H202" s="65">
        <v>17944</v>
      </c>
      <c r="I202" s="65">
        <v>18750</v>
      </c>
      <c r="J202" s="65">
        <v>19118</v>
      </c>
      <c r="K202" s="65">
        <v>20596</v>
      </c>
      <c r="L202" s="65">
        <v>21826</v>
      </c>
      <c r="M202" s="65">
        <v>24155</v>
      </c>
      <c r="N202" s="65">
        <v>22577</v>
      </c>
      <c r="O202" s="65">
        <v>23992</v>
      </c>
    </row>
    <row r="203" spans="1:16" s="40" customFormat="1" x14ac:dyDescent="0.2">
      <c r="A203" s="40" t="str">
        <f t="shared" si="7"/>
        <v>ITPublic order and safety</v>
      </c>
      <c r="B203" s="40" t="str">
        <f>VLOOKUP(C203,'A2'!$A$1:$B$35,2,FALSE)</f>
        <v>IT</v>
      </c>
      <c r="C203" s="40" t="s">
        <v>72</v>
      </c>
      <c r="D203" s="40" t="s">
        <v>34</v>
      </c>
      <c r="E203" s="71">
        <v>23854</v>
      </c>
      <c r="F203" s="71">
        <v>25454</v>
      </c>
      <c r="G203" s="65">
        <v>27210</v>
      </c>
      <c r="H203" s="65">
        <v>27379</v>
      </c>
      <c r="I203" s="65">
        <v>28238</v>
      </c>
      <c r="J203" s="65">
        <v>28483</v>
      </c>
      <c r="K203" s="65">
        <v>29056</v>
      </c>
      <c r="L203" s="65">
        <v>28861</v>
      </c>
      <c r="M203" s="65">
        <v>30738</v>
      </c>
      <c r="N203" s="65">
        <v>31518</v>
      </c>
      <c r="O203" s="65">
        <v>31762</v>
      </c>
    </row>
    <row r="204" spans="1:16" s="40" customFormat="1" x14ac:dyDescent="0.2">
      <c r="A204" s="40" t="str">
        <f t="shared" si="7"/>
        <v>ITEconomic affairs</v>
      </c>
      <c r="B204" s="40" t="str">
        <f>VLOOKUP(C204,'A2'!$A$1:$B$35,2,FALSE)</f>
        <v>IT</v>
      </c>
      <c r="C204" s="40" t="s">
        <v>72</v>
      </c>
      <c r="D204" s="40" t="s">
        <v>35</v>
      </c>
      <c r="E204" s="71">
        <v>54347</v>
      </c>
      <c r="F204" s="71">
        <v>53362</v>
      </c>
      <c r="G204" s="65">
        <v>54200</v>
      </c>
      <c r="H204" s="65">
        <v>54409</v>
      </c>
      <c r="I204" s="65">
        <v>54921</v>
      </c>
      <c r="J204" s="65">
        <v>71996</v>
      </c>
      <c r="K204" s="65">
        <v>62792</v>
      </c>
      <c r="L204" s="65">
        <v>61111</v>
      </c>
      <c r="M204" s="65">
        <v>68404</v>
      </c>
      <c r="N204" s="65">
        <v>58349</v>
      </c>
      <c r="O204" s="65">
        <v>56279</v>
      </c>
    </row>
    <row r="205" spans="1:16" s="40" customFormat="1" x14ac:dyDescent="0.2">
      <c r="A205" s="40" t="str">
        <f t="shared" si="7"/>
        <v>ITEnvironment protection</v>
      </c>
      <c r="B205" s="40" t="str">
        <f>VLOOKUP(C205,'A2'!$A$1:$B$35,2,FALSE)</f>
        <v>IT</v>
      </c>
      <c r="C205" s="40" t="s">
        <v>72</v>
      </c>
      <c r="D205" s="40" t="s">
        <v>36</v>
      </c>
      <c r="E205" s="71">
        <v>10809</v>
      </c>
      <c r="F205" s="71">
        <v>11659</v>
      </c>
      <c r="G205" s="65">
        <v>11507</v>
      </c>
      <c r="H205" s="65">
        <v>12297</v>
      </c>
      <c r="I205" s="65">
        <v>12453</v>
      </c>
      <c r="J205" s="65">
        <v>12001</v>
      </c>
      <c r="K205" s="65">
        <v>12561</v>
      </c>
      <c r="L205" s="65">
        <v>13415</v>
      </c>
      <c r="M205" s="65">
        <v>13791</v>
      </c>
      <c r="N205" s="65">
        <v>13824</v>
      </c>
      <c r="O205" s="65">
        <v>14072</v>
      </c>
    </row>
    <row r="206" spans="1:16" s="40" customFormat="1" x14ac:dyDescent="0.2">
      <c r="A206" s="40" t="str">
        <f t="shared" si="7"/>
        <v>ITHousing and community amenities</v>
      </c>
      <c r="B206" s="40" t="str">
        <f>VLOOKUP(C206,'A2'!$A$1:$B$35,2,FALSE)</f>
        <v>IT</v>
      </c>
      <c r="C206" s="40" t="s">
        <v>72</v>
      </c>
      <c r="D206" s="40" t="s">
        <v>37</v>
      </c>
      <c r="E206" s="71">
        <v>9866</v>
      </c>
      <c r="F206" s="71">
        <v>1886</v>
      </c>
      <c r="G206" s="65">
        <v>9646</v>
      </c>
      <c r="H206" s="65">
        <v>9827</v>
      </c>
      <c r="I206" s="65">
        <v>9786</v>
      </c>
      <c r="J206" s="65">
        <v>10711</v>
      </c>
      <c r="K206" s="65">
        <v>10854</v>
      </c>
      <c r="L206" s="65">
        <v>11297</v>
      </c>
      <c r="M206" s="65">
        <v>12208</v>
      </c>
      <c r="N206" s="65">
        <v>11104</v>
      </c>
      <c r="O206" s="65">
        <v>10785</v>
      </c>
    </row>
    <row r="207" spans="1:16" s="40" customFormat="1" x14ac:dyDescent="0.2">
      <c r="A207" s="40" t="str">
        <f t="shared" si="7"/>
        <v>ITHealth</v>
      </c>
      <c r="B207" s="40" t="str">
        <f>VLOOKUP(C207,'A2'!$A$1:$B$35,2,FALSE)</f>
        <v>IT</v>
      </c>
      <c r="C207" s="40" t="s">
        <v>72</v>
      </c>
      <c r="D207" s="40" t="s">
        <v>38</v>
      </c>
      <c r="E207" s="71">
        <v>78516</v>
      </c>
      <c r="F207" s="71">
        <v>82526</v>
      </c>
      <c r="G207" s="65">
        <v>85321</v>
      </c>
      <c r="H207" s="65">
        <v>93865</v>
      </c>
      <c r="I207" s="65">
        <v>99689</v>
      </c>
      <c r="J207" s="65">
        <v>105313</v>
      </c>
      <c r="K207" s="65">
        <v>106104</v>
      </c>
      <c r="L207" s="65">
        <v>113012</v>
      </c>
      <c r="M207" s="65">
        <v>115091</v>
      </c>
      <c r="N207" s="65">
        <v>116965</v>
      </c>
      <c r="O207" s="65">
        <v>116195</v>
      </c>
    </row>
    <row r="208" spans="1:16" s="40" customFormat="1" x14ac:dyDescent="0.2">
      <c r="A208" s="40" t="str">
        <f t="shared" si="7"/>
        <v>ITRecreation, culture and religion</v>
      </c>
      <c r="B208" s="40" t="str">
        <f>VLOOKUP(C208,'A2'!$A$1:$B$35,2,FALSE)</f>
        <v>IT</v>
      </c>
      <c r="C208" s="40" t="s">
        <v>72</v>
      </c>
      <c r="D208" s="40" t="s">
        <v>39</v>
      </c>
      <c r="E208" s="71">
        <v>10835</v>
      </c>
      <c r="F208" s="71">
        <v>11585</v>
      </c>
      <c r="G208" s="65">
        <v>11944</v>
      </c>
      <c r="H208" s="65">
        <v>13119</v>
      </c>
      <c r="I208" s="65">
        <v>12972</v>
      </c>
      <c r="J208" s="65">
        <v>12751</v>
      </c>
      <c r="K208" s="65">
        <v>13422</v>
      </c>
      <c r="L208" s="65">
        <v>13405</v>
      </c>
      <c r="M208" s="65">
        <v>13957</v>
      </c>
      <c r="N208" s="65">
        <v>12680</v>
      </c>
      <c r="O208" s="65">
        <v>8723</v>
      </c>
    </row>
    <row r="209" spans="1:16" s="40" customFormat="1" x14ac:dyDescent="0.2">
      <c r="A209" s="40" t="str">
        <f t="shared" si="7"/>
        <v>ITEducation</v>
      </c>
      <c r="B209" s="40" t="str">
        <f>VLOOKUP(C209,'A2'!$A$1:$B$35,2,FALSE)</f>
        <v>IT</v>
      </c>
      <c r="C209" s="40" t="s">
        <v>72</v>
      </c>
      <c r="D209" s="40" t="s">
        <v>40</v>
      </c>
      <c r="E209" s="71">
        <v>58408</v>
      </c>
      <c r="F209" s="71">
        <v>60716</v>
      </c>
      <c r="G209" s="65">
        <v>64321</v>
      </c>
      <c r="H209" s="65">
        <v>63722</v>
      </c>
      <c r="I209" s="65">
        <v>66922</v>
      </c>
      <c r="J209" s="65">
        <v>68132</v>
      </c>
      <c r="K209" s="65">
        <v>70821</v>
      </c>
      <c r="L209" s="65">
        <v>69279</v>
      </c>
      <c r="M209" s="65">
        <v>70540</v>
      </c>
      <c r="N209" s="65">
        <v>69165</v>
      </c>
      <c r="O209" s="65">
        <v>66925</v>
      </c>
    </row>
    <row r="210" spans="1:16" s="40" customFormat="1" x14ac:dyDescent="0.2">
      <c r="A210" s="40" t="str">
        <f t="shared" si="7"/>
        <v>ITSocial protection</v>
      </c>
      <c r="B210" s="40" t="str">
        <f>VLOOKUP(C210,'A2'!$A$1:$B$35,2,FALSE)</f>
        <v>IT</v>
      </c>
      <c r="C210" s="40" t="s">
        <v>72</v>
      </c>
      <c r="D210" s="40" t="s">
        <v>41</v>
      </c>
      <c r="E210" s="71">
        <v>217262</v>
      </c>
      <c r="F210" s="71">
        <v>229475</v>
      </c>
      <c r="G210" s="65">
        <v>240550</v>
      </c>
      <c r="H210" s="65">
        <v>250286</v>
      </c>
      <c r="I210" s="65">
        <v>258310</v>
      </c>
      <c r="J210" s="65">
        <v>268614</v>
      </c>
      <c r="K210" s="65">
        <v>281258</v>
      </c>
      <c r="L210" s="65">
        <v>294705</v>
      </c>
      <c r="M210" s="65">
        <v>310186</v>
      </c>
      <c r="N210" s="65">
        <v>317497</v>
      </c>
      <c r="O210" s="65">
        <v>323328</v>
      </c>
    </row>
    <row r="211" spans="1:16" s="40" customFormat="1" x14ac:dyDescent="0.2">
      <c r="A211" s="40" t="str">
        <f t="shared" si="7"/>
        <v>CYTotal</v>
      </c>
      <c r="B211" s="40" t="str">
        <f>VLOOKUP(C211,'A2'!$A$1:$B$35,2,FALSE)</f>
        <v>CY</v>
      </c>
      <c r="C211" s="40" t="s">
        <v>73</v>
      </c>
      <c r="D211" s="40" t="s">
        <v>47</v>
      </c>
      <c r="E211" s="71">
        <v>4069.1</v>
      </c>
      <c r="F211" s="71">
        <v>4432.8</v>
      </c>
      <c r="G211" s="65">
        <v>5192.8999999999996</v>
      </c>
      <c r="H211" s="65">
        <v>5342.6</v>
      </c>
      <c r="I211" s="65">
        <v>5863.7</v>
      </c>
      <c r="J211" s="65">
        <v>6245.9</v>
      </c>
      <c r="K211" s="65">
        <v>6572.1</v>
      </c>
      <c r="L211" s="65">
        <v>7228</v>
      </c>
      <c r="M211" s="65">
        <v>7794.3</v>
      </c>
      <c r="N211" s="65">
        <v>8035.9</v>
      </c>
      <c r="O211" s="65">
        <v>8271.7000000000007</v>
      </c>
      <c r="P211" s="70">
        <v>8108.6</v>
      </c>
    </row>
    <row r="212" spans="1:16" s="40" customFormat="1" x14ac:dyDescent="0.2">
      <c r="A212" s="40" t="str">
        <f t="shared" si="7"/>
        <v>CYGeneral public services</v>
      </c>
      <c r="B212" s="40" t="str">
        <f>VLOOKUP(C212,'A2'!$A$1:$B$35,2,FALSE)</f>
        <v>CY</v>
      </c>
      <c r="C212" s="40" t="s">
        <v>73</v>
      </c>
      <c r="D212" s="40" t="s">
        <v>32</v>
      </c>
      <c r="E212" s="71">
        <v>1024.2</v>
      </c>
      <c r="F212" s="71">
        <v>1081.8</v>
      </c>
      <c r="G212" s="65">
        <v>1303.7</v>
      </c>
      <c r="H212" s="65">
        <v>1320.2</v>
      </c>
      <c r="I212" s="65">
        <v>1490.8</v>
      </c>
      <c r="J212" s="65">
        <v>1571.6</v>
      </c>
      <c r="K212" s="65">
        <v>1763.1</v>
      </c>
      <c r="L212" s="65">
        <v>1861.1</v>
      </c>
      <c r="M212" s="65">
        <v>2015.4</v>
      </c>
      <c r="N212" s="65">
        <v>1856.2</v>
      </c>
      <c r="O212" s="65">
        <v>1991.9</v>
      </c>
      <c r="P212" s="70">
        <v>2201.9</v>
      </c>
    </row>
    <row r="213" spans="1:16" s="40" customFormat="1" x14ac:dyDescent="0.2">
      <c r="A213" s="40" t="str">
        <f t="shared" si="7"/>
        <v>CYDefence</v>
      </c>
      <c r="B213" s="40" t="str">
        <f>VLOOKUP(C213,'A2'!$A$1:$B$35,2,FALSE)</f>
        <v>CY</v>
      </c>
      <c r="C213" s="40" t="s">
        <v>73</v>
      </c>
      <c r="D213" s="40" t="s">
        <v>33</v>
      </c>
      <c r="E213" s="71">
        <v>204.9</v>
      </c>
      <c r="F213" s="71">
        <v>231.6</v>
      </c>
      <c r="G213" s="65">
        <v>256.60000000000002</v>
      </c>
      <c r="H213" s="65">
        <v>235.1</v>
      </c>
      <c r="I213" s="65">
        <v>258.39999999999998</v>
      </c>
      <c r="J213" s="65">
        <v>293.60000000000002</v>
      </c>
      <c r="K213" s="65">
        <v>281.89999999999998</v>
      </c>
      <c r="L213" s="65">
        <v>295.7</v>
      </c>
      <c r="M213" s="65">
        <v>315.7</v>
      </c>
      <c r="N213" s="65">
        <v>406.8</v>
      </c>
      <c r="O213" s="65">
        <v>361</v>
      </c>
      <c r="P213" s="40">
        <v>342.2</v>
      </c>
    </row>
    <row r="214" spans="1:16" s="40" customFormat="1" x14ac:dyDescent="0.2">
      <c r="A214" s="40" t="str">
        <f t="shared" si="7"/>
        <v>CYPublic order and safety</v>
      </c>
      <c r="B214" s="40" t="str">
        <f>VLOOKUP(C214,'A2'!$A$1:$B$35,2,FALSE)</f>
        <v>CY</v>
      </c>
      <c r="C214" s="40" t="s">
        <v>73</v>
      </c>
      <c r="D214" s="40" t="s">
        <v>34</v>
      </c>
      <c r="E214" s="71">
        <v>206.9</v>
      </c>
      <c r="F214" s="71">
        <v>225.3</v>
      </c>
      <c r="G214" s="65">
        <v>265.60000000000002</v>
      </c>
      <c r="H214" s="65">
        <v>273</v>
      </c>
      <c r="I214" s="65">
        <v>287.3</v>
      </c>
      <c r="J214" s="65">
        <v>311</v>
      </c>
      <c r="K214" s="65">
        <v>328.3</v>
      </c>
      <c r="L214" s="65">
        <v>364.3</v>
      </c>
      <c r="M214" s="65">
        <v>386.3</v>
      </c>
      <c r="N214" s="65">
        <v>418.7</v>
      </c>
      <c r="O214" s="65">
        <v>404.4</v>
      </c>
      <c r="P214" s="40">
        <v>384.9</v>
      </c>
    </row>
    <row r="215" spans="1:16" s="40" customFormat="1" x14ac:dyDescent="0.2">
      <c r="A215" s="40" t="str">
        <f t="shared" si="7"/>
        <v>CYEconomic affairs</v>
      </c>
      <c r="B215" s="40" t="str">
        <f>VLOOKUP(C215,'A2'!$A$1:$B$35,2,FALSE)</f>
        <v>CY</v>
      </c>
      <c r="C215" s="40" t="s">
        <v>73</v>
      </c>
      <c r="D215" s="40" t="s">
        <v>35</v>
      </c>
      <c r="E215" s="71">
        <v>514.6</v>
      </c>
      <c r="F215" s="71">
        <v>524.70000000000005</v>
      </c>
      <c r="G215" s="65">
        <v>602.70000000000005</v>
      </c>
      <c r="H215" s="65">
        <v>594.9</v>
      </c>
      <c r="I215" s="65">
        <v>578.1</v>
      </c>
      <c r="J215" s="65">
        <v>610.70000000000005</v>
      </c>
      <c r="K215" s="65">
        <v>566.29999999999995</v>
      </c>
      <c r="L215" s="65">
        <v>605</v>
      </c>
      <c r="M215" s="65">
        <v>623.29999999999995</v>
      </c>
      <c r="N215" s="65">
        <v>671.9</v>
      </c>
      <c r="O215" s="65">
        <v>679.1</v>
      </c>
      <c r="P215" s="40">
        <v>556.9</v>
      </c>
    </row>
    <row r="216" spans="1:16" s="40" customFormat="1" x14ac:dyDescent="0.2">
      <c r="A216" s="40" t="str">
        <f t="shared" si="7"/>
        <v>CYEnvironment protection</v>
      </c>
      <c r="B216" s="40" t="str">
        <f>VLOOKUP(C216,'A2'!$A$1:$B$35,2,FALSE)</f>
        <v>CY</v>
      </c>
      <c r="C216" s="40" t="s">
        <v>73</v>
      </c>
      <c r="D216" s="40" t="s">
        <v>36</v>
      </c>
      <c r="E216" s="71">
        <v>27.4</v>
      </c>
      <c r="F216" s="71">
        <v>28.2</v>
      </c>
      <c r="G216" s="65">
        <v>31.6</v>
      </c>
      <c r="H216" s="65">
        <v>37.299999999999997</v>
      </c>
      <c r="I216" s="65">
        <v>43</v>
      </c>
      <c r="J216" s="65">
        <v>43.9</v>
      </c>
      <c r="K216" s="65">
        <v>47.1</v>
      </c>
      <c r="L216" s="65">
        <v>51.5</v>
      </c>
      <c r="M216" s="65">
        <v>54.6</v>
      </c>
      <c r="N216" s="65">
        <v>58.3</v>
      </c>
      <c r="O216" s="65">
        <v>60.6</v>
      </c>
      <c r="P216" s="40">
        <v>54.1</v>
      </c>
    </row>
    <row r="217" spans="1:16" s="40" customFormat="1" x14ac:dyDescent="0.2">
      <c r="A217" s="40" t="str">
        <f t="shared" si="7"/>
        <v>CYHousing and community amenities</v>
      </c>
      <c r="B217" s="40" t="str">
        <f>VLOOKUP(C217,'A2'!$A$1:$B$35,2,FALSE)</f>
        <v>CY</v>
      </c>
      <c r="C217" s="40" t="s">
        <v>73</v>
      </c>
      <c r="D217" s="40" t="s">
        <v>37</v>
      </c>
      <c r="E217" s="71">
        <v>230.2</v>
      </c>
      <c r="F217" s="71">
        <v>258.89999999999998</v>
      </c>
      <c r="G217" s="65">
        <v>314.60000000000002</v>
      </c>
      <c r="H217" s="65">
        <v>282.39999999999998</v>
      </c>
      <c r="I217" s="65">
        <v>313.39999999999998</v>
      </c>
      <c r="J217" s="65">
        <v>341.2</v>
      </c>
      <c r="K217" s="65">
        <v>404.6</v>
      </c>
      <c r="L217" s="65">
        <v>465.4</v>
      </c>
      <c r="M217" s="65">
        <v>546.4</v>
      </c>
      <c r="N217" s="65">
        <v>491.6</v>
      </c>
      <c r="O217" s="65">
        <v>483.2</v>
      </c>
      <c r="P217" s="40">
        <v>406.8</v>
      </c>
    </row>
    <row r="218" spans="1:16" s="40" customFormat="1" x14ac:dyDescent="0.2">
      <c r="A218" s="40" t="str">
        <f t="shared" si="7"/>
        <v>CYHealth</v>
      </c>
      <c r="B218" s="40" t="str">
        <f>VLOOKUP(C218,'A2'!$A$1:$B$35,2,FALSE)</f>
        <v>CY</v>
      </c>
      <c r="C218" s="40" t="s">
        <v>73</v>
      </c>
      <c r="D218" s="40" t="s">
        <v>38</v>
      </c>
      <c r="E218" s="71">
        <v>306.7</v>
      </c>
      <c r="F218" s="71">
        <v>344.3</v>
      </c>
      <c r="G218" s="65">
        <v>393.6</v>
      </c>
      <c r="H218" s="65">
        <v>391.3</v>
      </c>
      <c r="I218" s="65">
        <v>414.2</v>
      </c>
      <c r="J218" s="65">
        <v>457</v>
      </c>
      <c r="K218" s="65">
        <v>460.5</v>
      </c>
      <c r="L218" s="65">
        <v>511.8</v>
      </c>
      <c r="M218" s="65">
        <v>552.70000000000005</v>
      </c>
      <c r="N218" s="65">
        <v>576.20000000000005</v>
      </c>
      <c r="O218" s="65">
        <v>607.1</v>
      </c>
      <c r="P218" s="40">
        <v>578.4</v>
      </c>
    </row>
    <row r="219" spans="1:16" s="40" customFormat="1" x14ac:dyDescent="0.2">
      <c r="A219" s="40" t="str">
        <f t="shared" ref="A219:A282" si="8">CONCATENATE(B219,D219)</f>
        <v>CYRecreation, culture and religion</v>
      </c>
      <c r="B219" s="40" t="str">
        <f>VLOOKUP(C219,'A2'!$A$1:$B$35,2,FALSE)</f>
        <v>CY</v>
      </c>
      <c r="C219" s="40" t="s">
        <v>73</v>
      </c>
      <c r="D219" s="40" t="s">
        <v>39</v>
      </c>
      <c r="E219" s="71">
        <v>105.9</v>
      </c>
      <c r="F219" s="71">
        <v>116.7</v>
      </c>
      <c r="G219" s="65">
        <v>137.1</v>
      </c>
      <c r="H219" s="65">
        <v>135</v>
      </c>
      <c r="I219" s="65">
        <v>160.9</v>
      </c>
      <c r="J219" s="65">
        <v>171.7</v>
      </c>
      <c r="K219" s="65">
        <v>205.2</v>
      </c>
      <c r="L219" s="65">
        <v>225.4</v>
      </c>
      <c r="M219" s="65">
        <v>227.5</v>
      </c>
      <c r="N219" s="65">
        <v>224.5</v>
      </c>
      <c r="O219" s="65">
        <v>234.6</v>
      </c>
      <c r="P219" s="40">
        <v>195.5</v>
      </c>
    </row>
    <row r="220" spans="1:16" s="40" customFormat="1" x14ac:dyDescent="0.2">
      <c r="A220" s="40" t="str">
        <f t="shared" si="8"/>
        <v>CYEducation</v>
      </c>
      <c r="B220" s="40" t="str">
        <f>VLOOKUP(C220,'A2'!$A$1:$B$35,2,FALSE)</f>
        <v>CY</v>
      </c>
      <c r="C220" s="40" t="s">
        <v>73</v>
      </c>
      <c r="D220" s="40" t="s">
        <v>40</v>
      </c>
      <c r="E220" s="71">
        <v>600.6</v>
      </c>
      <c r="F220" s="71">
        <v>659.8</v>
      </c>
      <c r="G220" s="65">
        <v>788.9</v>
      </c>
      <c r="H220" s="65">
        <v>816.8</v>
      </c>
      <c r="I220" s="65">
        <v>868.8</v>
      </c>
      <c r="J220" s="65">
        <v>934.5</v>
      </c>
      <c r="K220" s="65">
        <v>1005.7</v>
      </c>
      <c r="L220" s="65">
        <v>1166.5</v>
      </c>
      <c r="M220" s="65">
        <v>1220.4000000000001</v>
      </c>
      <c r="N220" s="65">
        <v>1297.0999999999999</v>
      </c>
      <c r="O220" s="65">
        <v>1284.2</v>
      </c>
      <c r="P220" s="70">
        <v>1184.7</v>
      </c>
    </row>
    <row r="221" spans="1:16" s="40" customFormat="1" x14ac:dyDescent="0.2">
      <c r="A221" s="40" t="str">
        <f t="shared" si="8"/>
        <v>CYSocial protection</v>
      </c>
      <c r="B221" s="40" t="str">
        <f>VLOOKUP(C221,'A2'!$A$1:$B$35,2,FALSE)</f>
        <v>CY</v>
      </c>
      <c r="C221" s="40" t="s">
        <v>73</v>
      </c>
      <c r="D221" s="40" t="s">
        <v>41</v>
      </c>
      <c r="E221" s="71">
        <v>847.7</v>
      </c>
      <c r="F221" s="71">
        <v>961.4</v>
      </c>
      <c r="G221" s="65">
        <v>1098.4000000000001</v>
      </c>
      <c r="H221" s="65">
        <v>1256.7</v>
      </c>
      <c r="I221" s="65">
        <v>1448.6</v>
      </c>
      <c r="J221" s="65">
        <v>1510.7</v>
      </c>
      <c r="K221" s="65">
        <v>1509.4</v>
      </c>
      <c r="L221" s="65">
        <v>1681.3</v>
      </c>
      <c r="M221" s="65">
        <v>1852</v>
      </c>
      <c r="N221" s="65">
        <v>2034.6</v>
      </c>
      <c r="O221" s="65">
        <v>2165.6</v>
      </c>
      <c r="P221" s="70">
        <v>2203.1999999999998</v>
      </c>
    </row>
    <row r="222" spans="1:16" s="40" customFormat="1" x14ac:dyDescent="0.2">
      <c r="A222" s="40" t="str">
        <f t="shared" si="8"/>
        <v>LVTotal</v>
      </c>
      <c r="B222" s="40" t="str">
        <f>VLOOKUP(C222,'A2'!$A$1:$B$35,2,FALSE)</f>
        <v>LV</v>
      </c>
      <c r="C222" s="40" t="s">
        <v>74</v>
      </c>
      <c r="D222" s="40" t="s">
        <v>47</v>
      </c>
      <c r="E222" s="71">
        <v>3221.9</v>
      </c>
      <c r="F222" s="71">
        <v>3532.8</v>
      </c>
      <c r="G222" s="65">
        <v>3470.6</v>
      </c>
      <c r="H222" s="65">
        <v>4005</v>
      </c>
      <c r="I222" s="65">
        <v>4632.6000000000004</v>
      </c>
      <c r="J222" s="65">
        <v>6123.5</v>
      </c>
      <c r="K222" s="65">
        <v>7559.4</v>
      </c>
      <c r="L222" s="65">
        <v>8946.7000000000007</v>
      </c>
      <c r="M222" s="65">
        <v>8095.2</v>
      </c>
      <c r="N222" s="65">
        <v>7830.7</v>
      </c>
      <c r="O222" s="65">
        <v>7770.3</v>
      </c>
      <c r="P222" s="70">
        <v>8113.7</v>
      </c>
    </row>
    <row r="223" spans="1:16" s="40" customFormat="1" x14ac:dyDescent="0.2">
      <c r="A223" s="40" t="str">
        <f t="shared" si="8"/>
        <v>LVGeneral public services</v>
      </c>
      <c r="B223" s="40" t="str">
        <f>VLOOKUP(C223,'A2'!$A$1:$B$35,2,FALSE)</f>
        <v>LV</v>
      </c>
      <c r="C223" s="40" t="s">
        <v>74</v>
      </c>
      <c r="D223" s="40" t="s">
        <v>32</v>
      </c>
      <c r="E223" s="71">
        <v>348.7</v>
      </c>
      <c r="F223" s="71">
        <v>370.7</v>
      </c>
      <c r="G223" s="65">
        <v>390.8</v>
      </c>
      <c r="H223" s="65">
        <v>466.2</v>
      </c>
      <c r="I223" s="65">
        <v>492.2</v>
      </c>
      <c r="J223" s="65">
        <v>656.3</v>
      </c>
      <c r="K223" s="65">
        <v>830.1</v>
      </c>
      <c r="L223" s="65">
        <v>887.9</v>
      </c>
      <c r="M223" s="65">
        <v>830.2</v>
      </c>
      <c r="N223" s="65">
        <v>789.3</v>
      </c>
      <c r="O223" s="65">
        <v>906.9</v>
      </c>
      <c r="P223" s="70">
        <v>1008.5</v>
      </c>
    </row>
    <row r="224" spans="1:16" s="40" customFormat="1" x14ac:dyDescent="0.2">
      <c r="A224" s="40" t="str">
        <f t="shared" si="8"/>
        <v>LVDefence</v>
      </c>
      <c r="B224" s="40" t="str">
        <f>VLOOKUP(C224,'A2'!$A$1:$B$35,2,FALSE)</f>
        <v>LV</v>
      </c>
      <c r="C224" s="40" t="s">
        <v>74</v>
      </c>
      <c r="D224" s="40" t="s">
        <v>33</v>
      </c>
      <c r="E224" s="71">
        <v>87.7</v>
      </c>
      <c r="F224" s="71">
        <v>112.4</v>
      </c>
      <c r="G224" s="65">
        <v>115.2</v>
      </c>
      <c r="H224" s="65">
        <v>146.69999999999999</v>
      </c>
      <c r="I224" s="65">
        <v>158.4</v>
      </c>
      <c r="J224" s="65">
        <v>247.5</v>
      </c>
      <c r="K224" s="65">
        <v>318.89999999999998</v>
      </c>
      <c r="L224" s="65">
        <v>354.8</v>
      </c>
      <c r="M224" s="65">
        <v>222.2</v>
      </c>
      <c r="N224" s="65">
        <v>185.4</v>
      </c>
      <c r="O224" s="65">
        <v>199.6</v>
      </c>
      <c r="P224" s="40">
        <v>191.1</v>
      </c>
    </row>
    <row r="225" spans="1:16" s="40" customFormat="1" x14ac:dyDescent="0.2">
      <c r="A225" s="40" t="str">
        <f t="shared" si="8"/>
        <v>LVPublic order and safety</v>
      </c>
      <c r="B225" s="40" t="str">
        <f>VLOOKUP(C225,'A2'!$A$1:$B$35,2,FALSE)</f>
        <v>LV</v>
      </c>
      <c r="C225" s="40" t="s">
        <v>74</v>
      </c>
      <c r="D225" s="40" t="s">
        <v>34</v>
      </c>
      <c r="E225" s="71">
        <v>211.3</v>
      </c>
      <c r="F225" s="71">
        <v>230.7</v>
      </c>
      <c r="G225" s="65">
        <v>235.1</v>
      </c>
      <c r="H225" s="65">
        <v>270.89999999999998</v>
      </c>
      <c r="I225" s="65">
        <v>303.3</v>
      </c>
      <c r="J225" s="65">
        <v>444.5</v>
      </c>
      <c r="K225" s="65">
        <v>559.9</v>
      </c>
      <c r="L225" s="65">
        <v>529.29999999999995</v>
      </c>
      <c r="M225" s="65">
        <v>387.2</v>
      </c>
      <c r="N225" s="65">
        <v>352.6</v>
      </c>
      <c r="O225" s="65">
        <v>371.5</v>
      </c>
      <c r="P225" s="40">
        <v>396.9</v>
      </c>
    </row>
    <row r="226" spans="1:16" s="40" customFormat="1" x14ac:dyDescent="0.2">
      <c r="A226" s="40" t="str">
        <f t="shared" si="8"/>
        <v>LVEconomic affairs</v>
      </c>
      <c r="B226" s="40" t="str">
        <f>VLOOKUP(C226,'A2'!$A$1:$B$35,2,FALSE)</f>
        <v>LV</v>
      </c>
      <c r="C226" s="40" t="s">
        <v>74</v>
      </c>
      <c r="D226" s="40" t="s">
        <v>35</v>
      </c>
      <c r="E226" s="71">
        <v>395</v>
      </c>
      <c r="F226" s="71">
        <v>455.1</v>
      </c>
      <c r="G226" s="65">
        <v>489.9</v>
      </c>
      <c r="H226" s="65">
        <v>543</v>
      </c>
      <c r="I226" s="65">
        <v>684.9</v>
      </c>
      <c r="J226" s="65">
        <v>880.5</v>
      </c>
      <c r="K226" s="65">
        <v>1073.5999999999999</v>
      </c>
      <c r="L226" s="65">
        <v>1481.3</v>
      </c>
      <c r="M226" s="65">
        <v>1356.8</v>
      </c>
      <c r="N226" s="65">
        <v>1568.4</v>
      </c>
      <c r="O226" s="65">
        <v>1127.5</v>
      </c>
      <c r="P226" s="70">
        <v>1176.3</v>
      </c>
    </row>
    <row r="227" spans="1:16" s="40" customFormat="1" x14ac:dyDescent="0.2">
      <c r="A227" s="40" t="str">
        <f t="shared" si="8"/>
        <v>LVEnvironment protection</v>
      </c>
      <c r="B227" s="40" t="str">
        <f>VLOOKUP(C227,'A2'!$A$1:$B$35,2,FALSE)</f>
        <v>LV</v>
      </c>
      <c r="C227" s="40" t="s">
        <v>74</v>
      </c>
      <c r="D227" s="40" t="s">
        <v>36</v>
      </c>
      <c r="E227" s="71">
        <v>27.9</v>
      </c>
      <c r="F227" s="71">
        <v>32.9</v>
      </c>
      <c r="G227" s="65">
        <v>34.6</v>
      </c>
      <c r="H227" s="65">
        <v>57.1</v>
      </c>
      <c r="I227" s="65">
        <v>96.7</v>
      </c>
      <c r="J227" s="65">
        <v>119.2</v>
      </c>
      <c r="K227" s="65">
        <v>199.2</v>
      </c>
      <c r="L227" s="65">
        <v>202.2</v>
      </c>
      <c r="M227" s="65">
        <v>35</v>
      </c>
      <c r="N227" s="65">
        <v>56.4</v>
      </c>
      <c r="O227" s="65">
        <v>138</v>
      </c>
      <c r="P227" s="40">
        <v>164.1</v>
      </c>
    </row>
    <row r="228" spans="1:16" s="40" customFormat="1" x14ac:dyDescent="0.2">
      <c r="A228" s="40" t="str">
        <f t="shared" si="8"/>
        <v>LVHousing and community amenities</v>
      </c>
      <c r="B228" s="40" t="str">
        <f>VLOOKUP(C228,'A2'!$A$1:$B$35,2,FALSE)</f>
        <v>LV</v>
      </c>
      <c r="C228" s="40" t="s">
        <v>74</v>
      </c>
      <c r="D228" s="40" t="s">
        <v>37</v>
      </c>
      <c r="E228" s="71">
        <v>132.4</v>
      </c>
      <c r="F228" s="71">
        <v>136.5</v>
      </c>
      <c r="G228" s="65">
        <v>126.5</v>
      </c>
      <c r="H228" s="65">
        <v>145</v>
      </c>
      <c r="I228" s="65">
        <v>172.4</v>
      </c>
      <c r="J228" s="65">
        <v>242.5</v>
      </c>
      <c r="K228" s="65">
        <v>277.2</v>
      </c>
      <c r="L228" s="65">
        <v>293.5</v>
      </c>
      <c r="M228" s="65">
        <v>199.4</v>
      </c>
      <c r="N228" s="65">
        <v>266</v>
      </c>
      <c r="O228" s="65">
        <v>261</v>
      </c>
      <c r="P228" s="40">
        <v>267.5</v>
      </c>
    </row>
    <row r="229" spans="1:16" s="40" customFormat="1" x14ac:dyDescent="0.2">
      <c r="A229" s="40" t="str">
        <f t="shared" si="8"/>
        <v>LVHealth</v>
      </c>
      <c r="B229" s="40" t="str">
        <f>VLOOKUP(C229,'A2'!$A$1:$B$35,2,FALSE)</f>
        <v>LV</v>
      </c>
      <c r="C229" s="40" t="s">
        <v>74</v>
      </c>
      <c r="D229" s="40" t="s">
        <v>38</v>
      </c>
      <c r="E229" s="71">
        <v>297.60000000000002</v>
      </c>
      <c r="F229" s="71">
        <v>365.3</v>
      </c>
      <c r="G229" s="65">
        <v>338.2</v>
      </c>
      <c r="H229" s="65">
        <v>391.2</v>
      </c>
      <c r="I229" s="65">
        <v>557.20000000000005</v>
      </c>
      <c r="J229" s="65">
        <v>781.2</v>
      </c>
      <c r="K229" s="65">
        <v>904.6</v>
      </c>
      <c r="L229" s="65">
        <v>1054.8</v>
      </c>
      <c r="M229" s="65">
        <v>871.1</v>
      </c>
      <c r="N229" s="65">
        <v>753.6</v>
      </c>
      <c r="O229" s="65">
        <v>830.8</v>
      </c>
      <c r="P229" s="40">
        <v>858</v>
      </c>
    </row>
    <row r="230" spans="1:16" s="40" customFormat="1" x14ac:dyDescent="0.2">
      <c r="A230" s="40" t="str">
        <f t="shared" si="8"/>
        <v>LVRecreation, culture and religion</v>
      </c>
      <c r="B230" s="40" t="str">
        <f>VLOOKUP(C230,'A2'!$A$1:$B$35,2,FALSE)</f>
        <v>LV</v>
      </c>
      <c r="C230" s="40" t="s">
        <v>74</v>
      </c>
      <c r="D230" s="40" t="s">
        <v>39</v>
      </c>
      <c r="E230" s="71">
        <v>104.2</v>
      </c>
      <c r="F230" s="71">
        <v>127.7</v>
      </c>
      <c r="G230" s="65">
        <v>113.5</v>
      </c>
      <c r="H230" s="65">
        <v>138.5</v>
      </c>
      <c r="I230" s="65">
        <v>161.1</v>
      </c>
      <c r="J230" s="65">
        <v>261</v>
      </c>
      <c r="K230" s="65">
        <v>373.6</v>
      </c>
      <c r="L230" s="65">
        <v>435.1</v>
      </c>
      <c r="M230" s="65">
        <v>318.5</v>
      </c>
      <c r="N230" s="65">
        <v>284.2</v>
      </c>
      <c r="O230" s="65">
        <v>324.89999999999998</v>
      </c>
      <c r="P230" s="40">
        <v>328.5</v>
      </c>
    </row>
    <row r="231" spans="1:16" s="40" customFormat="1" x14ac:dyDescent="0.2">
      <c r="A231" s="40" t="str">
        <f t="shared" si="8"/>
        <v>LVEducation</v>
      </c>
      <c r="B231" s="40" t="str">
        <f>VLOOKUP(C231,'A2'!$A$1:$B$35,2,FALSE)</f>
        <v>LV</v>
      </c>
      <c r="C231" s="40" t="s">
        <v>74</v>
      </c>
      <c r="D231" s="40" t="s">
        <v>40</v>
      </c>
      <c r="E231" s="71">
        <v>507.8</v>
      </c>
      <c r="F231" s="71">
        <v>569.29999999999995</v>
      </c>
      <c r="G231" s="65">
        <v>548.5</v>
      </c>
      <c r="H231" s="65">
        <v>679.6</v>
      </c>
      <c r="I231" s="65">
        <v>728</v>
      </c>
      <c r="J231" s="65">
        <v>963.9</v>
      </c>
      <c r="K231" s="65">
        <v>1230.4000000000001</v>
      </c>
      <c r="L231" s="65">
        <v>1505.5</v>
      </c>
      <c r="M231" s="65">
        <v>1255</v>
      </c>
      <c r="N231" s="65">
        <v>1097.8</v>
      </c>
      <c r="O231" s="65">
        <v>1158.0999999999999</v>
      </c>
      <c r="P231" s="70">
        <v>1219.0999999999999</v>
      </c>
    </row>
    <row r="232" spans="1:16" s="40" customFormat="1" x14ac:dyDescent="0.2">
      <c r="A232" s="40" t="str">
        <f t="shared" si="8"/>
        <v>LVSocial protection</v>
      </c>
      <c r="B232" s="40" t="str">
        <f>VLOOKUP(C232,'A2'!$A$1:$B$35,2,FALSE)</f>
        <v>LV</v>
      </c>
      <c r="C232" s="40" t="s">
        <v>74</v>
      </c>
      <c r="D232" s="40" t="s">
        <v>41</v>
      </c>
      <c r="E232" s="71">
        <v>1109.0999999999999</v>
      </c>
      <c r="F232" s="71">
        <v>1132.0999999999999</v>
      </c>
      <c r="G232" s="65">
        <v>1078.4000000000001</v>
      </c>
      <c r="H232" s="65">
        <v>1166.8</v>
      </c>
      <c r="I232" s="65">
        <v>1278.5999999999999</v>
      </c>
      <c r="J232" s="65">
        <v>1526.9</v>
      </c>
      <c r="K232" s="65">
        <v>1791.8</v>
      </c>
      <c r="L232" s="65">
        <v>2202.3000000000002</v>
      </c>
      <c r="M232" s="65">
        <v>2619.8000000000002</v>
      </c>
      <c r="N232" s="65">
        <v>2476.9</v>
      </c>
      <c r="O232" s="65">
        <v>2452</v>
      </c>
      <c r="P232" s="70">
        <v>2503.6</v>
      </c>
    </row>
    <row r="233" spans="1:16" s="40" customFormat="1" x14ac:dyDescent="0.2">
      <c r="A233" s="40" t="str">
        <f t="shared" si="8"/>
        <v>LTTotal</v>
      </c>
      <c r="B233" s="40" t="str">
        <f>VLOOKUP(C233,'A2'!$A$1:$B$35,2,FALSE)</f>
        <v>LT</v>
      </c>
      <c r="C233" s="40" t="s">
        <v>75</v>
      </c>
      <c r="D233" s="40" t="s">
        <v>47</v>
      </c>
      <c r="E233" s="71">
        <v>4999.7</v>
      </c>
      <c r="F233" s="71">
        <v>5232.2</v>
      </c>
      <c r="G233" s="65">
        <v>5604.1</v>
      </c>
      <c r="H233" s="65">
        <v>6201</v>
      </c>
      <c r="I233" s="65">
        <v>7133.5</v>
      </c>
      <c r="J233" s="65">
        <v>8241.7000000000007</v>
      </c>
      <c r="K233" s="65">
        <v>10148.700000000001</v>
      </c>
      <c r="L233" s="65">
        <v>12286.6</v>
      </c>
      <c r="M233" s="65">
        <v>11962.1</v>
      </c>
      <c r="N233" s="65">
        <v>11707.9</v>
      </c>
      <c r="O233" s="65">
        <v>11974.2</v>
      </c>
      <c r="P233" s="70">
        <v>11880.1</v>
      </c>
    </row>
    <row r="234" spans="1:16" s="40" customFormat="1" x14ac:dyDescent="0.2">
      <c r="A234" s="40" t="str">
        <f t="shared" si="8"/>
        <v>LTGeneral public services</v>
      </c>
      <c r="B234" s="40" t="str">
        <f>VLOOKUP(C234,'A2'!$A$1:$B$35,2,FALSE)</f>
        <v>LT</v>
      </c>
      <c r="C234" s="40" t="s">
        <v>75</v>
      </c>
      <c r="D234" s="40" t="s">
        <v>32</v>
      </c>
      <c r="E234" s="71">
        <v>753.4</v>
      </c>
      <c r="F234" s="71">
        <v>676.4</v>
      </c>
      <c r="G234" s="65">
        <v>722.5</v>
      </c>
      <c r="H234" s="65">
        <v>760.9</v>
      </c>
      <c r="I234" s="65">
        <v>878.6</v>
      </c>
      <c r="J234" s="65">
        <v>997.4</v>
      </c>
      <c r="K234" s="65">
        <v>1136.7</v>
      </c>
      <c r="L234" s="65">
        <v>1250.8</v>
      </c>
      <c r="M234" s="65">
        <v>1159.2</v>
      </c>
      <c r="N234" s="65">
        <v>1252.8</v>
      </c>
      <c r="O234" s="65">
        <v>1394.2</v>
      </c>
      <c r="P234" s="70">
        <v>1412</v>
      </c>
    </row>
    <row r="235" spans="1:16" s="40" customFormat="1" x14ac:dyDescent="0.2">
      <c r="A235" s="40" t="str">
        <f t="shared" si="8"/>
        <v>LTDefence</v>
      </c>
      <c r="B235" s="40" t="str">
        <f>VLOOKUP(C235,'A2'!$A$1:$B$35,2,FALSE)</f>
        <v>LT</v>
      </c>
      <c r="C235" s="40" t="s">
        <v>75</v>
      </c>
      <c r="D235" s="40" t="s">
        <v>33</v>
      </c>
      <c r="E235" s="71">
        <v>178.3</v>
      </c>
      <c r="F235" s="71">
        <v>225.9</v>
      </c>
      <c r="G235" s="65">
        <v>233</v>
      </c>
      <c r="H235" s="65">
        <v>253.7</v>
      </c>
      <c r="I235" s="65">
        <v>298.89999999999998</v>
      </c>
      <c r="J235" s="65">
        <v>385</v>
      </c>
      <c r="K235" s="65">
        <v>534.5</v>
      </c>
      <c r="L235" s="65">
        <v>454.1</v>
      </c>
      <c r="M235" s="65">
        <v>366.3</v>
      </c>
      <c r="N235" s="65">
        <v>325.60000000000002</v>
      </c>
      <c r="O235" s="65">
        <v>326.3</v>
      </c>
      <c r="P235" s="40">
        <v>335.3</v>
      </c>
    </row>
    <row r="236" spans="1:16" s="40" customFormat="1" x14ac:dyDescent="0.2">
      <c r="A236" s="40" t="str">
        <f t="shared" si="8"/>
        <v>LTPublic order and safety</v>
      </c>
      <c r="B236" s="40" t="str">
        <f>VLOOKUP(C236,'A2'!$A$1:$B$35,2,FALSE)</f>
        <v>LT</v>
      </c>
      <c r="C236" s="40" t="s">
        <v>75</v>
      </c>
      <c r="D236" s="40" t="s">
        <v>34</v>
      </c>
      <c r="E236" s="71">
        <v>263</v>
      </c>
      <c r="F236" s="71">
        <v>289.2</v>
      </c>
      <c r="G236" s="65">
        <v>310.3</v>
      </c>
      <c r="H236" s="65">
        <v>338.9</v>
      </c>
      <c r="I236" s="65">
        <v>370</v>
      </c>
      <c r="J236" s="65">
        <v>436.8</v>
      </c>
      <c r="K236" s="65">
        <v>492.2</v>
      </c>
      <c r="L236" s="65">
        <v>615</v>
      </c>
      <c r="M236" s="65">
        <v>515.4</v>
      </c>
      <c r="N236" s="65">
        <v>538.9</v>
      </c>
      <c r="O236" s="65">
        <v>596.1</v>
      </c>
      <c r="P236" s="40">
        <v>603.6</v>
      </c>
    </row>
    <row r="237" spans="1:16" s="40" customFormat="1" x14ac:dyDescent="0.2">
      <c r="A237" s="40" t="str">
        <f t="shared" si="8"/>
        <v>LTEconomic affairs</v>
      </c>
      <c r="B237" s="40" t="str">
        <f>VLOOKUP(C237,'A2'!$A$1:$B$35,2,FALSE)</f>
        <v>LT</v>
      </c>
      <c r="C237" s="40" t="s">
        <v>75</v>
      </c>
      <c r="D237" s="40" t="s">
        <v>35</v>
      </c>
      <c r="E237" s="71">
        <v>596.29999999999995</v>
      </c>
      <c r="F237" s="71">
        <v>643.29999999999995</v>
      </c>
      <c r="G237" s="65">
        <v>642.29999999999995</v>
      </c>
      <c r="H237" s="65">
        <v>772.5</v>
      </c>
      <c r="I237" s="65">
        <v>805.3</v>
      </c>
      <c r="J237" s="65">
        <v>996.7</v>
      </c>
      <c r="K237" s="65">
        <v>1211.8</v>
      </c>
      <c r="L237" s="65">
        <v>1515.2</v>
      </c>
      <c r="M237" s="65">
        <v>1061.7</v>
      </c>
      <c r="N237" s="65">
        <v>1239.7</v>
      </c>
      <c r="O237" s="65">
        <v>1222.0999999999999</v>
      </c>
      <c r="P237" s="70">
        <v>1076.7</v>
      </c>
    </row>
    <row r="238" spans="1:16" s="40" customFormat="1" x14ac:dyDescent="0.2">
      <c r="A238" s="40" t="str">
        <f t="shared" si="8"/>
        <v>LTEnvironment protection</v>
      </c>
      <c r="B238" s="40" t="str">
        <f>VLOOKUP(C238,'A2'!$A$1:$B$35,2,FALSE)</f>
        <v>LT</v>
      </c>
      <c r="C238" s="40" t="s">
        <v>75</v>
      </c>
      <c r="D238" s="40" t="s">
        <v>36</v>
      </c>
      <c r="E238" s="71">
        <v>12.5</v>
      </c>
      <c r="F238" s="71">
        <v>15.8</v>
      </c>
      <c r="G238" s="65">
        <v>18.100000000000001</v>
      </c>
      <c r="H238" s="65">
        <v>76.5</v>
      </c>
      <c r="I238" s="65">
        <v>122.8</v>
      </c>
      <c r="J238" s="65">
        <v>181.8</v>
      </c>
      <c r="K238" s="65">
        <v>255.5</v>
      </c>
      <c r="L238" s="65">
        <v>274.89999999999998</v>
      </c>
      <c r="M238" s="65">
        <v>319.2</v>
      </c>
      <c r="N238" s="65">
        <v>375.9</v>
      </c>
      <c r="O238" s="65">
        <v>291</v>
      </c>
      <c r="P238" s="40">
        <v>298</v>
      </c>
    </row>
    <row r="239" spans="1:16" s="40" customFormat="1" x14ac:dyDescent="0.2">
      <c r="A239" s="40" t="str">
        <f t="shared" si="8"/>
        <v>LTHousing and community amenities</v>
      </c>
      <c r="B239" s="40" t="str">
        <f>VLOOKUP(C239,'A2'!$A$1:$B$35,2,FALSE)</f>
        <v>LT</v>
      </c>
      <c r="C239" s="40" t="s">
        <v>75</v>
      </c>
      <c r="D239" s="40" t="s">
        <v>37</v>
      </c>
      <c r="E239" s="71">
        <v>47.6</v>
      </c>
      <c r="F239" s="71">
        <v>61.9</v>
      </c>
      <c r="G239" s="65">
        <v>58.3</v>
      </c>
      <c r="H239" s="65">
        <v>52.4</v>
      </c>
      <c r="I239" s="65">
        <v>66.2</v>
      </c>
      <c r="J239" s="65">
        <v>75.7</v>
      </c>
      <c r="K239" s="65">
        <v>85.6</v>
      </c>
      <c r="L239" s="65">
        <v>122.9</v>
      </c>
      <c r="M239" s="65">
        <v>131.6</v>
      </c>
      <c r="N239" s="65">
        <v>89.8</v>
      </c>
      <c r="O239" s="65">
        <v>84.6</v>
      </c>
      <c r="P239" s="40">
        <v>81.3</v>
      </c>
    </row>
    <row r="240" spans="1:16" s="40" customFormat="1" x14ac:dyDescent="0.2">
      <c r="A240" s="40" t="str">
        <f t="shared" si="8"/>
        <v>LTHealth</v>
      </c>
      <c r="B240" s="40" t="str">
        <f>VLOOKUP(C240,'A2'!$A$1:$B$35,2,FALSE)</f>
        <v>LT</v>
      </c>
      <c r="C240" s="40" t="s">
        <v>75</v>
      </c>
      <c r="D240" s="40" t="s">
        <v>38</v>
      </c>
      <c r="E240" s="71">
        <v>635.20000000000005</v>
      </c>
      <c r="F240" s="71">
        <v>646</v>
      </c>
      <c r="G240" s="65">
        <v>834.6</v>
      </c>
      <c r="H240" s="65">
        <v>896</v>
      </c>
      <c r="I240" s="65">
        <v>1202.2</v>
      </c>
      <c r="J240" s="65">
        <v>1276.2</v>
      </c>
      <c r="K240" s="65">
        <v>1522</v>
      </c>
      <c r="L240" s="65">
        <v>1825.1</v>
      </c>
      <c r="M240" s="65">
        <v>1793.5</v>
      </c>
      <c r="N240" s="65">
        <v>1939.3</v>
      </c>
      <c r="O240" s="65">
        <v>2070.9</v>
      </c>
      <c r="P240" s="70">
        <v>1958.6</v>
      </c>
    </row>
    <row r="241" spans="1:16" s="40" customFormat="1" x14ac:dyDescent="0.2">
      <c r="A241" s="40" t="str">
        <f t="shared" si="8"/>
        <v>LTRecreation, culture and religion</v>
      </c>
      <c r="B241" s="40" t="str">
        <f>VLOOKUP(C241,'A2'!$A$1:$B$35,2,FALSE)</f>
        <v>LT</v>
      </c>
      <c r="C241" s="40" t="s">
        <v>75</v>
      </c>
      <c r="D241" s="40" t="s">
        <v>39</v>
      </c>
      <c r="E241" s="71">
        <v>112</v>
      </c>
      <c r="F241" s="71">
        <v>137.5</v>
      </c>
      <c r="G241" s="65">
        <v>138</v>
      </c>
      <c r="H241" s="65">
        <v>140.1</v>
      </c>
      <c r="I241" s="65">
        <v>187.1</v>
      </c>
      <c r="J241" s="65">
        <v>238.9</v>
      </c>
      <c r="K241" s="65">
        <v>298.10000000000002</v>
      </c>
      <c r="L241" s="65">
        <v>364.7</v>
      </c>
      <c r="M241" s="65">
        <v>327.3</v>
      </c>
      <c r="N241" s="65">
        <v>266.89999999999998</v>
      </c>
      <c r="O241" s="65">
        <v>296.60000000000002</v>
      </c>
      <c r="P241" s="40">
        <v>271.8</v>
      </c>
    </row>
    <row r="242" spans="1:16" s="40" customFormat="1" x14ac:dyDescent="0.2">
      <c r="A242" s="40" t="str">
        <f t="shared" si="8"/>
        <v>LTEducation</v>
      </c>
      <c r="B242" s="40" t="str">
        <f>VLOOKUP(C242,'A2'!$A$1:$B$35,2,FALSE)</f>
        <v>LT</v>
      </c>
      <c r="C242" s="40" t="s">
        <v>75</v>
      </c>
      <c r="D242" s="40" t="s">
        <v>40</v>
      </c>
      <c r="E242" s="71">
        <v>812</v>
      </c>
      <c r="F242" s="71">
        <v>912.1</v>
      </c>
      <c r="G242" s="65">
        <v>942.4</v>
      </c>
      <c r="H242" s="65">
        <v>1049.5</v>
      </c>
      <c r="I242" s="65">
        <v>1130.3</v>
      </c>
      <c r="J242" s="65">
        <v>1285.7</v>
      </c>
      <c r="K242" s="65">
        <v>1486.2</v>
      </c>
      <c r="L242" s="65">
        <v>1875.1</v>
      </c>
      <c r="M242" s="65">
        <v>1820.4</v>
      </c>
      <c r="N242" s="65">
        <v>1686.7</v>
      </c>
      <c r="O242" s="65">
        <v>1793.8</v>
      </c>
      <c r="P242" s="70">
        <v>1845.3</v>
      </c>
    </row>
    <row r="243" spans="1:16" s="40" customFormat="1" x14ac:dyDescent="0.2">
      <c r="A243" s="40" t="str">
        <f t="shared" si="8"/>
        <v>LTSocial protection</v>
      </c>
      <c r="B243" s="40" t="str">
        <f>VLOOKUP(C243,'A2'!$A$1:$B$35,2,FALSE)</f>
        <v>LT</v>
      </c>
      <c r="C243" s="40" t="s">
        <v>75</v>
      </c>
      <c r="D243" s="40" t="s">
        <v>41</v>
      </c>
      <c r="E243" s="71">
        <v>1589.4</v>
      </c>
      <c r="F243" s="71">
        <v>1624.1</v>
      </c>
      <c r="G243" s="65">
        <v>1704.7</v>
      </c>
      <c r="H243" s="65">
        <v>1860.5</v>
      </c>
      <c r="I243" s="65">
        <v>2072.1999999999998</v>
      </c>
      <c r="J243" s="65">
        <v>2367.4</v>
      </c>
      <c r="K243" s="65">
        <v>3126</v>
      </c>
      <c r="L243" s="65">
        <v>3989</v>
      </c>
      <c r="M243" s="65">
        <v>4467.3999999999996</v>
      </c>
      <c r="N243" s="65">
        <v>3992.2</v>
      </c>
      <c r="O243" s="65">
        <v>3898.5</v>
      </c>
      <c r="P243" s="70">
        <v>3997.6</v>
      </c>
    </row>
    <row r="244" spans="1:16" s="40" customFormat="1" x14ac:dyDescent="0.2">
      <c r="A244" s="40" t="str">
        <f t="shared" si="8"/>
        <v>LUTotal</v>
      </c>
      <c r="B244" s="40" t="str">
        <f>VLOOKUP(C244,'A2'!$A$1:$B$35,2,FALSE)</f>
        <v>LU</v>
      </c>
      <c r="C244" s="40" t="s">
        <v>76</v>
      </c>
      <c r="D244" s="40" t="s">
        <v>47</v>
      </c>
      <c r="E244" s="71">
        <v>8606.5</v>
      </c>
      <c r="F244" s="71">
        <v>9963.6</v>
      </c>
      <c r="G244" s="65">
        <v>10793.7</v>
      </c>
      <c r="H244" s="65">
        <v>11683.6</v>
      </c>
      <c r="I244" s="65">
        <v>12573.2</v>
      </c>
      <c r="J244" s="65">
        <v>13084.9</v>
      </c>
      <c r="K244" s="65">
        <v>13596.5</v>
      </c>
      <c r="L244" s="65">
        <v>14623.8</v>
      </c>
      <c r="M244" s="65">
        <v>16083.7</v>
      </c>
      <c r="N244" s="65">
        <v>17097.8</v>
      </c>
      <c r="O244" s="65">
        <v>17882.2</v>
      </c>
    </row>
    <row r="245" spans="1:16" s="40" customFormat="1" x14ac:dyDescent="0.2">
      <c r="A245" s="40" t="str">
        <f t="shared" si="8"/>
        <v>LUGeneral public services</v>
      </c>
      <c r="B245" s="40" t="str">
        <f>VLOOKUP(C245,'A2'!$A$1:$B$35,2,FALSE)</f>
        <v>LU</v>
      </c>
      <c r="C245" s="40" t="s">
        <v>76</v>
      </c>
      <c r="D245" s="40" t="s">
        <v>32</v>
      </c>
      <c r="E245" s="71">
        <v>1032.9000000000001</v>
      </c>
      <c r="F245" s="71">
        <v>1122.0999999999999</v>
      </c>
      <c r="G245" s="65">
        <v>1164.5999999999999</v>
      </c>
      <c r="H245" s="65">
        <v>1308.2</v>
      </c>
      <c r="I245" s="65">
        <v>1365.5</v>
      </c>
      <c r="J245" s="65">
        <v>1359.6</v>
      </c>
      <c r="K245" s="65">
        <v>1435.3</v>
      </c>
      <c r="L245" s="65">
        <v>1579.5</v>
      </c>
      <c r="M245" s="65">
        <v>1666.4</v>
      </c>
      <c r="N245" s="65">
        <v>1849.3</v>
      </c>
      <c r="O245" s="65">
        <v>2030.8</v>
      </c>
    </row>
    <row r="246" spans="1:16" s="40" customFormat="1" x14ac:dyDescent="0.2">
      <c r="A246" s="40" t="str">
        <f t="shared" si="8"/>
        <v>LUDefence</v>
      </c>
      <c r="B246" s="40" t="str">
        <f>VLOOKUP(C246,'A2'!$A$1:$B$35,2,FALSE)</f>
        <v>LU</v>
      </c>
      <c r="C246" s="40" t="s">
        <v>76</v>
      </c>
      <c r="D246" s="40" t="s">
        <v>33</v>
      </c>
      <c r="E246" s="71">
        <v>65.8</v>
      </c>
      <c r="F246" s="71">
        <v>64.7</v>
      </c>
      <c r="G246" s="65">
        <v>69.5</v>
      </c>
      <c r="H246" s="65">
        <v>71.900000000000006</v>
      </c>
      <c r="I246" s="65">
        <v>71.2</v>
      </c>
      <c r="J246" s="65">
        <v>74.5</v>
      </c>
      <c r="K246" s="65">
        <v>86.5</v>
      </c>
      <c r="L246" s="65">
        <v>99.4</v>
      </c>
      <c r="M246" s="65">
        <v>114.8</v>
      </c>
      <c r="N246" s="65">
        <v>210.1</v>
      </c>
      <c r="O246" s="65">
        <v>177.5</v>
      </c>
    </row>
    <row r="247" spans="1:16" s="40" customFormat="1" x14ac:dyDescent="0.2">
      <c r="A247" s="40" t="str">
        <f t="shared" si="8"/>
        <v>LUPublic order and safety</v>
      </c>
      <c r="B247" s="40" t="str">
        <f>VLOOKUP(C247,'A2'!$A$1:$B$35,2,FALSE)</f>
        <v>LU</v>
      </c>
      <c r="C247" s="40" t="s">
        <v>76</v>
      </c>
      <c r="D247" s="40" t="s">
        <v>34</v>
      </c>
      <c r="E247" s="71">
        <v>210.3</v>
      </c>
      <c r="F247" s="71">
        <v>241.2</v>
      </c>
      <c r="G247" s="65">
        <v>273.2</v>
      </c>
      <c r="H247" s="65">
        <v>290.7</v>
      </c>
      <c r="I247" s="65">
        <v>308.8</v>
      </c>
      <c r="J247" s="65">
        <v>319.2</v>
      </c>
      <c r="K247" s="65">
        <v>324.89999999999998</v>
      </c>
      <c r="L247" s="65">
        <v>354.5</v>
      </c>
      <c r="M247" s="65">
        <v>374.7</v>
      </c>
      <c r="N247" s="65">
        <v>414.7</v>
      </c>
      <c r="O247" s="65">
        <v>448.7</v>
      </c>
    </row>
    <row r="248" spans="1:16" s="40" customFormat="1" x14ac:dyDescent="0.2">
      <c r="A248" s="40" t="str">
        <f t="shared" si="8"/>
        <v>LUEconomic affairs</v>
      </c>
      <c r="B248" s="40" t="str">
        <f>VLOOKUP(C248,'A2'!$A$1:$B$35,2,FALSE)</f>
        <v>LU</v>
      </c>
      <c r="C248" s="40" t="s">
        <v>76</v>
      </c>
      <c r="D248" s="40" t="s">
        <v>35</v>
      </c>
      <c r="E248" s="71">
        <v>621.20000000000005</v>
      </c>
      <c r="F248" s="71">
        <v>1191.5999999999999</v>
      </c>
      <c r="G248" s="65">
        <v>1221</v>
      </c>
      <c r="H248" s="65">
        <v>1328.9</v>
      </c>
      <c r="I248" s="65">
        <v>1338.9</v>
      </c>
      <c r="J248" s="65">
        <v>1597.5</v>
      </c>
      <c r="K248" s="65">
        <v>1486.8</v>
      </c>
      <c r="L248" s="65">
        <v>1493.1</v>
      </c>
      <c r="M248" s="65">
        <v>1670.2</v>
      </c>
      <c r="N248" s="65">
        <v>1730.3</v>
      </c>
      <c r="O248" s="65">
        <v>1777.2</v>
      </c>
    </row>
    <row r="249" spans="1:16" s="40" customFormat="1" x14ac:dyDescent="0.2">
      <c r="A249" s="40" t="str">
        <f t="shared" si="8"/>
        <v>LUEnvironment protection</v>
      </c>
      <c r="B249" s="40" t="str">
        <f>VLOOKUP(C249,'A2'!$A$1:$B$35,2,FALSE)</f>
        <v>LU</v>
      </c>
      <c r="C249" s="40" t="s">
        <v>76</v>
      </c>
      <c r="D249" s="40" t="s">
        <v>36</v>
      </c>
      <c r="E249" s="71">
        <v>282</v>
      </c>
      <c r="F249" s="71">
        <v>274.60000000000002</v>
      </c>
      <c r="G249" s="65">
        <v>296.60000000000002</v>
      </c>
      <c r="H249" s="65">
        <v>300.39999999999998</v>
      </c>
      <c r="I249" s="65">
        <v>337.3</v>
      </c>
      <c r="J249" s="65">
        <v>327.60000000000002</v>
      </c>
      <c r="K249" s="65">
        <v>401</v>
      </c>
      <c r="L249" s="65">
        <v>417.4</v>
      </c>
      <c r="M249" s="65">
        <v>469.5</v>
      </c>
      <c r="N249" s="65">
        <v>452.4</v>
      </c>
      <c r="O249" s="65">
        <v>492.2</v>
      </c>
    </row>
    <row r="250" spans="1:16" s="40" customFormat="1" x14ac:dyDescent="0.2">
      <c r="A250" s="40" t="str">
        <f t="shared" si="8"/>
        <v>LUHousing and community amenities</v>
      </c>
      <c r="B250" s="40" t="str">
        <f>VLOOKUP(C250,'A2'!$A$1:$B$35,2,FALSE)</f>
        <v>LU</v>
      </c>
      <c r="C250" s="40" t="s">
        <v>76</v>
      </c>
      <c r="D250" s="40" t="s">
        <v>37</v>
      </c>
      <c r="E250" s="71">
        <v>185.1</v>
      </c>
      <c r="F250" s="71">
        <v>250.9</v>
      </c>
      <c r="G250" s="65">
        <v>211.8</v>
      </c>
      <c r="H250" s="65">
        <v>217.8</v>
      </c>
      <c r="I250" s="65">
        <v>207.2</v>
      </c>
      <c r="J250" s="65">
        <v>208.2</v>
      </c>
      <c r="K250" s="65">
        <v>211.2</v>
      </c>
      <c r="L250" s="65">
        <v>243.1</v>
      </c>
      <c r="M250" s="65">
        <v>305.7</v>
      </c>
      <c r="N250" s="65">
        <v>297</v>
      </c>
      <c r="O250" s="65">
        <v>326.5</v>
      </c>
    </row>
    <row r="251" spans="1:16" s="40" customFormat="1" x14ac:dyDescent="0.2">
      <c r="A251" s="40" t="str">
        <f t="shared" si="8"/>
        <v>LUHealth</v>
      </c>
      <c r="B251" s="40" t="str">
        <f>VLOOKUP(C251,'A2'!$A$1:$B$35,2,FALSE)</f>
        <v>LU</v>
      </c>
      <c r="C251" s="40" t="s">
        <v>76</v>
      </c>
      <c r="D251" s="40" t="s">
        <v>38</v>
      </c>
      <c r="E251" s="71">
        <v>1086.7</v>
      </c>
      <c r="F251" s="71">
        <v>1120.4000000000001</v>
      </c>
      <c r="G251" s="65">
        <v>1236.5</v>
      </c>
      <c r="H251" s="65">
        <v>1400.7</v>
      </c>
      <c r="I251" s="65">
        <v>1572.7</v>
      </c>
      <c r="J251" s="65">
        <v>1575.2</v>
      </c>
      <c r="K251" s="65">
        <v>1661</v>
      </c>
      <c r="L251" s="65">
        <v>1753.9</v>
      </c>
      <c r="M251" s="65">
        <v>1918.9</v>
      </c>
      <c r="N251" s="65">
        <v>1980.8</v>
      </c>
      <c r="O251" s="65">
        <v>2031</v>
      </c>
    </row>
    <row r="252" spans="1:16" s="40" customFormat="1" x14ac:dyDescent="0.2">
      <c r="A252" s="40" t="str">
        <f t="shared" si="8"/>
        <v>LURecreation, culture and religion</v>
      </c>
      <c r="B252" s="40" t="str">
        <f>VLOOKUP(C252,'A2'!$A$1:$B$35,2,FALSE)</f>
        <v>LU</v>
      </c>
      <c r="C252" s="40" t="s">
        <v>76</v>
      </c>
      <c r="D252" s="40" t="s">
        <v>39</v>
      </c>
      <c r="E252" s="71">
        <v>374.4</v>
      </c>
      <c r="F252" s="71">
        <v>427.7</v>
      </c>
      <c r="G252" s="65">
        <v>478.5</v>
      </c>
      <c r="H252" s="65">
        <v>558.79999999999995</v>
      </c>
      <c r="I252" s="65">
        <v>681.6</v>
      </c>
      <c r="J252" s="65">
        <v>579.79999999999995</v>
      </c>
      <c r="K252" s="65">
        <v>659.7</v>
      </c>
      <c r="L252" s="65">
        <v>656.7</v>
      </c>
      <c r="M252" s="65">
        <v>688.6</v>
      </c>
      <c r="N252" s="65">
        <v>709.9</v>
      </c>
      <c r="O252" s="65">
        <v>710.9</v>
      </c>
    </row>
    <row r="253" spans="1:16" s="40" customFormat="1" x14ac:dyDescent="0.2">
      <c r="A253" s="40" t="str">
        <f t="shared" si="8"/>
        <v>LUEducation</v>
      </c>
      <c r="B253" s="40" t="str">
        <f>VLOOKUP(C253,'A2'!$A$1:$B$35,2,FALSE)</f>
        <v>LU</v>
      </c>
      <c r="C253" s="40" t="s">
        <v>76</v>
      </c>
      <c r="D253" s="40" t="s">
        <v>40</v>
      </c>
      <c r="E253" s="71">
        <v>1032.9000000000001</v>
      </c>
      <c r="F253" s="71">
        <v>1144.4000000000001</v>
      </c>
      <c r="G253" s="65">
        <v>1263.5999999999999</v>
      </c>
      <c r="H253" s="65">
        <v>1345.6</v>
      </c>
      <c r="I253" s="65">
        <v>1430.3</v>
      </c>
      <c r="J253" s="65">
        <v>1486</v>
      </c>
      <c r="K253" s="65">
        <v>1590.4</v>
      </c>
      <c r="L253" s="65">
        <v>1733.5</v>
      </c>
      <c r="M253" s="65">
        <v>1894.4</v>
      </c>
      <c r="N253" s="65">
        <v>2062.6999999999998</v>
      </c>
      <c r="O253" s="65">
        <v>2168</v>
      </c>
    </row>
    <row r="254" spans="1:16" s="40" customFormat="1" x14ac:dyDescent="0.2">
      <c r="A254" s="40" t="str">
        <f t="shared" si="8"/>
        <v>LUSocial protection</v>
      </c>
      <c r="B254" s="40" t="str">
        <f>VLOOKUP(C254,'A2'!$A$1:$B$35,2,FALSE)</f>
        <v>LU</v>
      </c>
      <c r="C254" s="40" t="s">
        <v>76</v>
      </c>
      <c r="D254" s="40" t="s">
        <v>41</v>
      </c>
      <c r="E254" s="71">
        <v>3715.2</v>
      </c>
      <c r="F254" s="71">
        <v>4126.1000000000004</v>
      </c>
      <c r="G254" s="65">
        <v>4578.3</v>
      </c>
      <c r="H254" s="65">
        <v>4860.6000000000004</v>
      </c>
      <c r="I254" s="65">
        <v>5259.6</v>
      </c>
      <c r="J254" s="65">
        <v>5557.3</v>
      </c>
      <c r="K254" s="65">
        <v>5739.8</v>
      </c>
      <c r="L254" s="65">
        <v>6292.8</v>
      </c>
      <c r="M254" s="65">
        <v>6980.4</v>
      </c>
      <c r="N254" s="65">
        <v>7390.5</v>
      </c>
      <c r="O254" s="65">
        <v>7719.6</v>
      </c>
    </row>
    <row r="255" spans="1:16" s="40" customFormat="1" x14ac:dyDescent="0.2">
      <c r="A255" s="40" t="str">
        <f t="shared" si="8"/>
        <v>HUTotal</v>
      </c>
      <c r="B255" s="40" t="str">
        <f>VLOOKUP(C255,'A2'!$A$1:$B$35,2,FALSE)</f>
        <v>HU</v>
      </c>
      <c r="C255" s="40" t="s">
        <v>77</v>
      </c>
      <c r="D255" s="40" t="s">
        <v>47</v>
      </c>
      <c r="E255" s="71">
        <v>28157.9</v>
      </c>
      <c r="F255" s="71">
        <v>36297.9</v>
      </c>
      <c r="G255" s="65">
        <v>36690.199999999997</v>
      </c>
      <c r="H255" s="65">
        <v>40282.9</v>
      </c>
      <c r="I255" s="65">
        <v>44475.1</v>
      </c>
      <c r="J255" s="65">
        <v>46755.6</v>
      </c>
      <c r="K255" s="65">
        <v>50400.3</v>
      </c>
      <c r="L255" s="65">
        <v>51968.1</v>
      </c>
      <c r="M255" s="65">
        <v>47013.3</v>
      </c>
      <c r="N255" s="65">
        <v>48108.5</v>
      </c>
      <c r="O255" s="65">
        <v>49521.5</v>
      </c>
    </row>
    <row r="256" spans="1:16" s="40" customFormat="1" x14ac:dyDescent="0.2">
      <c r="A256" s="40" t="str">
        <f t="shared" si="8"/>
        <v>HUGeneral public services</v>
      </c>
      <c r="B256" s="40" t="str">
        <f>VLOOKUP(C256,'A2'!$A$1:$B$35,2,FALSE)</f>
        <v>HU</v>
      </c>
      <c r="C256" s="40" t="s">
        <v>77</v>
      </c>
      <c r="D256" s="40" t="s">
        <v>32</v>
      </c>
      <c r="E256" s="71">
        <v>6240.3</v>
      </c>
      <c r="F256" s="71">
        <v>6953.9</v>
      </c>
      <c r="G256" s="65">
        <v>6825</v>
      </c>
      <c r="H256" s="65">
        <v>7831.7</v>
      </c>
      <c r="I256" s="65">
        <v>8515.6</v>
      </c>
      <c r="J256" s="65">
        <v>8664.4</v>
      </c>
      <c r="K256" s="65">
        <v>9555.9</v>
      </c>
      <c r="L256" s="65">
        <v>9800.2000000000007</v>
      </c>
      <c r="M256" s="65">
        <v>9442.2000000000007</v>
      </c>
      <c r="N256" s="65">
        <v>8891.5</v>
      </c>
      <c r="O256" s="65">
        <v>8681.4</v>
      </c>
    </row>
    <row r="257" spans="1:16" s="40" customFormat="1" x14ac:dyDescent="0.2">
      <c r="A257" s="40" t="str">
        <f t="shared" si="8"/>
        <v>HUDefence</v>
      </c>
      <c r="B257" s="40" t="str">
        <f>VLOOKUP(C257,'A2'!$A$1:$B$35,2,FALSE)</f>
        <v>HU</v>
      </c>
      <c r="C257" s="40" t="s">
        <v>77</v>
      </c>
      <c r="D257" s="40" t="s">
        <v>33</v>
      </c>
      <c r="E257" s="71">
        <v>714.7</v>
      </c>
      <c r="F257" s="71">
        <v>1019.1</v>
      </c>
      <c r="G257" s="65">
        <v>973.3</v>
      </c>
      <c r="H257" s="65">
        <v>1087.9000000000001</v>
      </c>
      <c r="I257" s="65">
        <v>1164.8</v>
      </c>
      <c r="J257" s="65">
        <v>1270.5</v>
      </c>
      <c r="K257" s="65">
        <v>1276.4000000000001</v>
      </c>
      <c r="L257" s="65">
        <v>951.2</v>
      </c>
      <c r="M257" s="65">
        <v>865.9</v>
      </c>
      <c r="N257" s="65">
        <v>1206.2</v>
      </c>
      <c r="O257" s="65">
        <v>1134.8</v>
      </c>
    </row>
    <row r="258" spans="1:16" s="40" customFormat="1" x14ac:dyDescent="0.2">
      <c r="A258" s="40" t="str">
        <f t="shared" si="8"/>
        <v>HUPublic order and safety</v>
      </c>
      <c r="B258" s="40" t="str">
        <f>VLOOKUP(C258,'A2'!$A$1:$B$35,2,FALSE)</f>
        <v>HU</v>
      </c>
      <c r="C258" s="40" t="s">
        <v>77</v>
      </c>
      <c r="D258" s="40" t="s">
        <v>34</v>
      </c>
      <c r="E258" s="71">
        <v>1225.3</v>
      </c>
      <c r="F258" s="71">
        <v>1632.1</v>
      </c>
      <c r="G258" s="65">
        <v>1601.7</v>
      </c>
      <c r="H258" s="65">
        <v>1712.8</v>
      </c>
      <c r="I258" s="65">
        <v>1814.6</v>
      </c>
      <c r="J258" s="65">
        <v>1938.3</v>
      </c>
      <c r="K258" s="65">
        <v>2000.1</v>
      </c>
      <c r="L258" s="65">
        <v>2153.3000000000002</v>
      </c>
      <c r="M258" s="65">
        <v>1816.7</v>
      </c>
      <c r="N258" s="65">
        <v>1834.4</v>
      </c>
      <c r="O258" s="65">
        <v>1925.9</v>
      </c>
    </row>
    <row r="259" spans="1:16" s="40" customFormat="1" x14ac:dyDescent="0.2">
      <c r="A259" s="40" t="str">
        <f t="shared" si="8"/>
        <v>HUEconomic affairs</v>
      </c>
      <c r="B259" s="40" t="str">
        <f>VLOOKUP(C259,'A2'!$A$1:$B$35,2,FALSE)</f>
        <v>HU</v>
      </c>
      <c r="C259" s="40" t="s">
        <v>77</v>
      </c>
      <c r="D259" s="40" t="s">
        <v>35</v>
      </c>
      <c r="E259" s="71">
        <v>3514.4</v>
      </c>
      <c r="F259" s="71">
        <v>5414.8</v>
      </c>
      <c r="G259" s="65">
        <v>4204.2</v>
      </c>
      <c r="H259" s="65">
        <v>4529.5</v>
      </c>
      <c r="I259" s="65">
        <v>4927.8999999999996</v>
      </c>
      <c r="J259" s="65">
        <v>5693.3</v>
      </c>
      <c r="K259" s="65">
        <v>6475.8</v>
      </c>
      <c r="L259" s="65">
        <v>6123.7</v>
      </c>
      <c r="M259" s="65">
        <v>5321.9</v>
      </c>
      <c r="N259" s="65">
        <v>5699.3</v>
      </c>
      <c r="O259" s="65">
        <v>7134.9</v>
      </c>
    </row>
    <row r="260" spans="1:16" s="40" customFormat="1" x14ac:dyDescent="0.2">
      <c r="A260" s="40" t="str">
        <f t="shared" si="8"/>
        <v>HUEnvironment protection</v>
      </c>
      <c r="B260" s="40" t="str">
        <f>VLOOKUP(C260,'A2'!$A$1:$B$35,2,FALSE)</f>
        <v>HU</v>
      </c>
      <c r="C260" s="40" t="s">
        <v>77</v>
      </c>
      <c r="D260" s="40" t="s">
        <v>36</v>
      </c>
      <c r="E260" s="71">
        <v>447.4</v>
      </c>
      <c r="F260" s="71">
        <v>608.4</v>
      </c>
      <c r="G260" s="65">
        <v>502.3</v>
      </c>
      <c r="H260" s="65">
        <v>535.20000000000005</v>
      </c>
      <c r="I260" s="65">
        <v>538.1</v>
      </c>
      <c r="J260" s="65">
        <v>655.20000000000005</v>
      </c>
      <c r="K260" s="65">
        <v>717.8</v>
      </c>
      <c r="L260" s="65">
        <v>915.7</v>
      </c>
      <c r="M260" s="65">
        <v>597.29999999999995</v>
      </c>
      <c r="N260" s="65">
        <v>577.4</v>
      </c>
      <c r="O260" s="65">
        <v>725.4</v>
      </c>
    </row>
    <row r="261" spans="1:16" s="40" customFormat="1" x14ac:dyDescent="0.2">
      <c r="A261" s="40" t="str">
        <f t="shared" si="8"/>
        <v>HUHousing and community amenities</v>
      </c>
      <c r="B261" s="40" t="str">
        <f>VLOOKUP(C261,'A2'!$A$1:$B$35,2,FALSE)</f>
        <v>HU</v>
      </c>
      <c r="C261" s="40" t="s">
        <v>77</v>
      </c>
      <c r="D261" s="40" t="s">
        <v>37</v>
      </c>
      <c r="E261" s="71">
        <v>511.8</v>
      </c>
      <c r="F261" s="71">
        <v>586.29999999999995</v>
      </c>
      <c r="G261" s="65">
        <v>558.4</v>
      </c>
      <c r="H261" s="65">
        <v>684.7</v>
      </c>
      <c r="I261" s="65">
        <v>796</v>
      </c>
      <c r="J261" s="65">
        <v>988.8</v>
      </c>
      <c r="K261" s="65">
        <v>1011.7</v>
      </c>
      <c r="L261" s="65">
        <v>1006.1</v>
      </c>
      <c r="M261" s="65">
        <v>1166.4000000000001</v>
      </c>
      <c r="N261" s="65">
        <v>679</v>
      </c>
      <c r="O261" s="65">
        <v>796.8</v>
      </c>
    </row>
    <row r="262" spans="1:16" s="40" customFormat="1" x14ac:dyDescent="0.2">
      <c r="A262" s="40" t="str">
        <f t="shared" si="8"/>
        <v>HUHealth</v>
      </c>
      <c r="B262" s="40" t="str">
        <f>VLOOKUP(C262,'A2'!$A$1:$B$35,2,FALSE)</f>
        <v>HU</v>
      </c>
      <c r="C262" s="40" t="s">
        <v>77</v>
      </c>
      <c r="D262" s="40" t="s">
        <v>38</v>
      </c>
      <c r="E262" s="71">
        <v>2874.7</v>
      </c>
      <c r="F262" s="71">
        <v>3850.7</v>
      </c>
      <c r="G262" s="65">
        <v>4244.6000000000004</v>
      </c>
      <c r="H262" s="65">
        <v>4505.6000000000004</v>
      </c>
      <c r="I262" s="65">
        <v>4997.6000000000004</v>
      </c>
      <c r="J262" s="65">
        <v>5026</v>
      </c>
      <c r="K262" s="65">
        <v>4922.2</v>
      </c>
      <c r="L262" s="65">
        <v>5179.5</v>
      </c>
      <c r="M262" s="65">
        <v>4640.8999999999996</v>
      </c>
      <c r="N262" s="65">
        <v>4983.3999999999996</v>
      </c>
      <c r="O262" s="65">
        <v>5131.7</v>
      </c>
    </row>
    <row r="263" spans="1:16" s="40" customFormat="1" x14ac:dyDescent="0.2">
      <c r="A263" s="40" t="str">
        <f t="shared" si="8"/>
        <v>HURecreation, culture and religion</v>
      </c>
      <c r="B263" s="40" t="str">
        <f>VLOOKUP(C263,'A2'!$A$1:$B$35,2,FALSE)</f>
        <v>HU</v>
      </c>
      <c r="C263" s="40" t="s">
        <v>77</v>
      </c>
      <c r="D263" s="40" t="s">
        <v>39</v>
      </c>
      <c r="E263" s="71">
        <v>935.4</v>
      </c>
      <c r="F263" s="71">
        <v>1318.5</v>
      </c>
      <c r="G263" s="65">
        <v>1295.5999999999999</v>
      </c>
      <c r="H263" s="65">
        <v>1438.7</v>
      </c>
      <c r="I263" s="65">
        <v>1450.2</v>
      </c>
      <c r="J263" s="65">
        <v>1473.9</v>
      </c>
      <c r="K263" s="65">
        <v>1488.2</v>
      </c>
      <c r="L263" s="65">
        <v>1516.5</v>
      </c>
      <c r="M263" s="65">
        <v>1299.0999999999999</v>
      </c>
      <c r="N263" s="65">
        <v>1706.6</v>
      </c>
      <c r="O263" s="65">
        <v>1754.9</v>
      </c>
    </row>
    <row r="264" spans="1:16" s="40" customFormat="1" x14ac:dyDescent="0.2">
      <c r="A264" s="40" t="str">
        <f t="shared" si="8"/>
        <v>HUEducation</v>
      </c>
      <c r="B264" s="40" t="str">
        <f>VLOOKUP(C264,'A2'!$A$1:$B$35,2,FALSE)</f>
        <v>HU</v>
      </c>
      <c r="C264" s="40" t="s">
        <v>77</v>
      </c>
      <c r="D264" s="40" t="s">
        <v>40</v>
      </c>
      <c r="E264" s="71">
        <v>3115.5</v>
      </c>
      <c r="F264" s="71">
        <v>3997.3</v>
      </c>
      <c r="G264" s="65">
        <v>4608.3</v>
      </c>
      <c r="H264" s="65">
        <v>4735</v>
      </c>
      <c r="I264" s="65">
        <v>5188.8999999999996</v>
      </c>
      <c r="J264" s="65">
        <v>5213.8</v>
      </c>
      <c r="K264" s="65">
        <v>5418.8</v>
      </c>
      <c r="L264" s="65">
        <v>5545.3</v>
      </c>
      <c r="M264" s="65">
        <v>4864.8</v>
      </c>
      <c r="N264" s="65">
        <v>5428.1</v>
      </c>
      <c r="O264" s="65">
        <v>5174.8999999999996</v>
      </c>
    </row>
    <row r="265" spans="1:16" s="40" customFormat="1" x14ac:dyDescent="0.2">
      <c r="A265" s="40" t="str">
        <f t="shared" si="8"/>
        <v>HUSocial protection</v>
      </c>
      <c r="B265" s="40" t="str">
        <f>VLOOKUP(C265,'A2'!$A$1:$B$35,2,FALSE)</f>
        <v>HU</v>
      </c>
      <c r="C265" s="40" t="s">
        <v>77</v>
      </c>
      <c r="D265" s="40" t="s">
        <v>41</v>
      </c>
      <c r="E265" s="71">
        <v>8578.2999999999993</v>
      </c>
      <c r="F265" s="71">
        <v>10916.8</v>
      </c>
      <c r="G265" s="65">
        <v>11876.6</v>
      </c>
      <c r="H265" s="65">
        <v>13221.9</v>
      </c>
      <c r="I265" s="65">
        <v>15081.3</v>
      </c>
      <c r="J265" s="65">
        <v>15831.3</v>
      </c>
      <c r="K265" s="65">
        <v>17533.3</v>
      </c>
      <c r="L265" s="65">
        <v>18776.599999999999</v>
      </c>
      <c r="M265" s="65">
        <v>16998.099999999999</v>
      </c>
      <c r="N265" s="65">
        <v>17102.599999999999</v>
      </c>
      <c r="O265" s="65">
        <v>17060.900000000001</v>
      </c>
    </row>
    <row r="266" spans="1:16" s="40" customFormat="1" x14ac:dyDescent="0.2">
      <c r="A266" s="40" t="str">
        <f t="shared" si="8"/>
        <v>MTTotal</v>
      </c>
      <c r="B266" s="40" t="str">
        <f>VLOOKUP(C266,'A2'!$A$1:$B$35,2,FALSE)</f>
        <v>MT</v>
      </c>
      <c r="C266" s="40" t="s">
        <v>78</v>
      </c>
      <c r="D266" s="40" t="s">
        <v>47</v>
      </c>
      <c r="E266" s="71">
        <v>1852.6</v>
      </c>
      <c r="F266" s="71">
        <v>1938.7</v>
      </c>
      <c r="G266" s="65">
        <v>2117</v>
      </c>
      <c r="H266" s="65">
        <v>2036.1</v>
      </c>
      <c r="I266" s="65">
        <v>2148.1999999999998</v>
      </c>
      <c r="J266" s="65">
        <v>2246.6999999999998</v>
      </c>
      <c r="K266" s="65">
        <v>2329.6</v>
      </c>
      <c r="L266" s="65">
        <v>2577.5</v>
      </c>
      <c r="M266" s="65">
        <v>2529.9</v>
      </c>
      <c r="N266" s="65">
        <v>2655.8</v>
      </c>
      <c r="O266" s="65">
        <v>2764.2</v>
      </c>
      <c r="P266" s="70">
        <v>2963.1</v>
      </c>
    </row>
    <row r="267" spans="1:16" s="40" customFormat="1" x14ac:dyDescent="0.2">
      <c r="A267" s="40" t="str">
        <f t="shared" si="8"/>
        <v>MTGeneral public services</v>
      </c>
      <c r="B267" s="40" t="str">
        <f>VLOOKUP(C267,'A2'!$A$1:$B$35,2,FALSE)</f>
        <v>MT</v>
      </c>
      <c r="C267" s="40" t="s">
        <v>78</v>
      </c>
      <c r="D267" s="40" t="s">
        <v>32</v>
      </c>
      <c r="E267" s="71">
        <v>280.10000000000002</v>
      </c>
      <c r="F267" s="71">
        <v>294.3</v>
      </c>
      <c r="G267" s="65">
        <v>279.8</v>
      </c>
      <c r="H267" s="65">
        <v>338.5</v>
      </c>
      <c r="I267" s="65">
        <v>326.10000000000002</v>
      </c>
      <c r="J267" s="65">
        <v>348</v>
      </c>
      <c r="K267" s="65">
        <v>351.6</v>
      </c>
      <c r="L267" s="65">
        <v>398.3</v>
      </c>
      <c r="M267" s="65">
        <v>434.4</v>
      </c>
      <c r="N267" s="65">
        <v>403.7</v>
      </c>
      <c r="O267" s="65">
        <v>438.5</v>
      </c>
      <c r="P267" s="40">
        <v>455.8</v>
      </c>
    </row>
    <row r="268" spans="1:16" s="40" customFormat="1" x14ac:dyDescent="0.2">
      <c r="A268" s="40" t="str">
        <f t="shared" si="8"/>
        <v>MTDefence</v>
      </c>
      <c r="B268" s="40" t="str">
        <f>VLOOKUP(C268,'A2'!$A$1:$B$35,2,FALSE)</f>
        <v>MT</v>
      </c>
      <c r="C268" s="40" t="s">
        <v>78</v>
      </c>
      <c r="D268" s="40" t="s">
        <v>33</v>
      </c>
      <c r="E268" s="71">
        <v>33</v>
      </c>
      <c r="F268" s="71">
        <v>33.200000000000003</v>
      </c>
      <c r="G268" s="65">
        <v>38.6</v>
      </c>
      <c r="H268" s="65">
        <v>44.3</v>
      </c>
      <c r="I268" s="65">
        <v>43.6</v>
      </c>
      <c r="J268" s="65">
        <v>37.1</v>
      </c>
      <c r="K268" s="65">
        <v>35.6</v>
      </c>
      <c r="L268" s="65">
        <v>38.1</v>
      </c>
      <c r="M268" s="65">
        <v>53.9</v>
      </c>
      <c r="N268" s="65">
        <v>50.4</v>
      </c>
      <c r="O268" s="65">
        <v>56</v>
      </c>
      <c r="P268" s="40">
        <v>50.6</v>
      </c>
    </row>
    <row r="269" spans="1:16" s="40" customFormat="1" x14ac:dyDescent="0.2">
      <c r="A269" s="40" t="str">
        <f t="shared" si="8"/>
        <v>MTPublic order and safety</v>
      </c>
      <c r="B269" s="40" t="str">
        <f>VLOOKUP(C269,'A2'!$A$1:$B$35,2,FALSE)</f>
        <v>MT</v>
      </c>
      <c r="C269" s="40" t="s">
        <v>78</v>
      </c>
      <c r="D269" s="40" t="s">
        <v>34</v>
      </c>
      <c r="E269" s="71">
        <v>72.5</v>
      </c>
      <c r="F269" s="71">
        <v>73.2</v>
      </c>
      <c r="G269" s="65">
        <v>76.099999999999994</v>
      </c>
      <c r="H269" s="65">
        <v>75.5</v>
      </c>
      <c r="I269" s="65">
        <v>76.099999999999994</v>
      </c>
      <c r="J269" s="65">
        <v>75.900000000000006</v>
      </c>
      <c r="K269" s="65">
        <v>80.3</v>
      </c>
      <c r="L269" s="65">
        <v>86</v>
      </c>
      <c r="M269" s="65">
        <v>89.5</v>
      </c>
      <c r="N269" s="65">
        <v>92.3</v>
      </c>
      <c r="O269" s="65">
        <v>94.5</v>
      </c>
      <c r="P269" s="40">
        <v>102.1</v>
      </c>
    </row>
    <row r="270" spans="1:16" s="40" customFormat="1" x14ac:dyDescent="0.2">
      <c r="A270" s="40" t="str">
        <f t="shared" si="8"/>
        <v>MTEconomic affairs</v>
      </c>
      <c r="B270" s="40" t="str">
        <f>VLOOKUP(C270,'A2'!$A$1:$B$35,2,FALSE)</f>
        <v>MT</v>
      </c>
      <c r="C270" s="40" t="s">
        <v>78</v>
      </c>
      <c r="D270" s="40" t="s">
        <v>35</v>
      </c>
      <c r="E270" s="71">
        <v>289.60000000000002</v>
      </c>
      <c r="F270" s="71">
        <v>275.8</v>
      </c>
      <c r="G270" s="65">
        <v>418.4</v>
      </c>
      <c r="H270" s="65">
        <v>262.39999999999998</v>
      </c>
      <c r="I270" s="65">
        <v>304.60000000000002</v>
      </c>
      <c r="J270" s="65">
        <v>310.39999999999998</v>
      </c>
      <c r="K270" s="65">
        <v>319.39999999999998</v>
      </c>
      <c r="L270" s="65">
        <v>434.2</v>
      </c>
      <c r="M270" s="65">
        <v>288.8</v>
      </c>
      <c r="N270" s="65">
        <v>299.10000000000002</v>
      </c>
      <c r="O270" s="65">
        <v>316.7</v>
      </c>
      <c r="P270" s="40">
        <v>356.4</v>
      </c>
    </row>
    <row r="271" spans="1:16" s="40" customFormat="1" x14ac:dyDescent="0.2">
      <c r="A271" s="40" t="str">
        <f t="shared" si="8"/>
        <v>MTEnvironment protection</v>
      </c>
      <c r="B271" s="40" t="str">
        <f>VLOOKUP(C271,'A2'!$A$1:$B$35,2,FALSE)</f>
        <v>MT</v>
      </c>
      <c r="C271" s="40" t="s">
        <v>78</v>
      </c>
      <c r="D271" s="40" t="s">
        <v>36</v>
      </c>
      <c r="E271" s="71">
        <v>45.4</v>
      </c>
      <c r="F271" s="71">
        <v>42.1</v>
      </c>
      <c r="G271" s="65">
        <v>64</v>
      </c>
      <c r="H271" s="65">
        <v>65.5</v>
      </c>
      <c r="I271" s="65">
        <v>73.599999999999994</v>
      </c>
      <c r="J271" s="65">
        <v>82</v>
      </c>
      <c r="K271" s="65">
        <v>93.2</v>
      </c>
      <c r="L271" s="65">
        <v>94.3</v>
      </c>
      <c r="M271" s="65">
        <v>96.4</v>
      </c>
      <c r="N271" s="65">
        <v>128.30000000000001</v>
      </c>
      <c r="O271" s="65">
        <v>87.3</v>
      </c>
      <c r="P271" s="40">
        <v>100.3</v>
      </c>
    </row>
    <row r="272" spans="1:16" s="40" customFormat="1" x14ac:dyDescent="0.2">
      <c r="A272" s="40" t="str">
        <f t="shared" si="8"/>
        <v>MTHousing and community amenities</v>
      </c>
      <c r="B272" s="40" t="str">
        <f>VLOOKUP(C272,'A2'!$A$1:$B$35,2,FALSE)</f>
        <v>MT</v>
      </c>
      <c r="C272" s="40" t="s">
        <v>78</v>
      </c>
      <c r="D272" s="40" t="s">
        <v>37</v>
      </c>
      <c r="E272" s="71">
        <v>42.1</v>
      </c>
      <c r="F272" s="71">
        <v>41.3</v>
      </c>
      <c r="G272" s="65">
        <v>41.4</v>
      </c>
      <c r="H272" s="65">
        <v>37.700000000000003</v>
      </c>
      <c r="I272" s="65">
        <v>35.700000000000003</v>
      </c>
      <c r="J272" s="65">
        <v>37.1</v>
      </c>
      <c r="K272" s="65">
        <v>33.6</v>
      </c>
      <c r="L272" s="65">
        <v>40.1</v>
      </c>
      <c r="M272" s="65">
        <v>16.899999999999999</v>
      </c>
      <c r="N272" s="65">
        <v>17.399999999999999</v>
      </c>
      <c r="O272" s="65">
        <v>19.7</v>
      </c>
      <c r="P272" s="40">
        <v>28</v>
      </c>
    </row>
    <row r="273" spans="1:16" s="40" customFormat="1" x14ac:dyDescent="0.2">
      <c r="A273" s="40" t="str">
        <f t="shared" si="8"/>
        <v>MTHealth</v>
      </c>
      <c r="B273" s="40" t="str">
        <f>VLOOKUP(C273,'A2'!$A$1:$B$35,2,FALSE)</f>
        <v>MT</v>
      </c>
      <c r="C273" s="40" t="s">
        <v>78</v>
      </c>
      <c r="D273" s="40" t="s">
        <v>38</v>
      </c>
      <c r="E273" s="71">
        <v>219.5</v>
      </c>
      <c r="F273" s="71">
        <v>257.2</v>
      </c>
      <c r="G273" s="65">
        <v>265.7</v>
      </c>
      <c r="H273" s="65">
        <v>275.10000000000002</v>
      </c>
      <c r="I273" s="65">
        <v>308.60000000000002</v>
      </c>
      <c r="J273" s="65">
        <v>325.60000000000002</v>
      </c>
      <c r="K273" s="65">
        <v>315.7</v>
      </c>
      <c r="L273" s="65">
        <v>322.7</v>
      </c>
      <c r="M273" s="65">
        <v>315</v>
      </c>
      <c r="N273" s="65">
        <v>346.5</v>
      </c>
      <c r="O273" s="65">
        <v>369.1</v>
      </c>
      <c r="P273" s="40">
        <v>397.1</v>
      </c>
    </row>
    <row r="274" spans="1:16" s="40" customFormat="1" x14ac:dyDescent="0.2">
      <c r="A274" s="40" t="str">
        <f t="shared" si="8"/>
        <v>MTRecreation, culture and religion</v>
      </c>
      <c r="B274" s="40" t="str">
        <f>VLOOKUP(C274,'A2'!$A$1:$B$35,2,FALSE)</f>
        <v>MT</v>
      </c>
      <c r="C274" s="40" t="s">
        <v>78</v>
      </c>
      <c r="D274" s="40" t="s">
        <v>39</v>
      </c>
      <c r="E274" s="71">
        <v>27.5</v>
      </c>
      <c r="F274" s="71">
        <v>28.5</v>
      </c>
      <c r="G274" s="65">
        <v>29.2</v>
      </c>
      <c r="H274" s="65">
        <v>32.700000000000003</v>
      </c>
      <c r="I274" s="65">
        <v>31.5</v>
      </c>
      <c r="J274" s="65">
        <v>29.1</v>
      </c>
      <c r="K274" s="65">
        <v>31.6</v>
      </c>
      <c r="L274" s="65">
        <v>36.4</v>
      </c>
      <c r="M274" s="65">
        <v>43</v>
      </c>
      <c r="N274" s="65">
        <v>50</v>
      </c>
      <c r="O274" s="65">
        <v>56.9</v>
      </c>
      <c r="P274" s="40">
        <v>63.3</v>
      </c>
    </row>
    <row r="275" spans="1:16" s="40" customFormat="1" x14ac:dyDescent="0.2">
      <c r="A275" s="40" t="str">
        <f t="shared" si="8"/>
        <v>MTEducation</v>
      </c>
      <c r="B275" s="40" t="str">
        <f>VLOOKUP(C275,'A2'!$A$1:$B$35,2,FALSE)</f>
        <v>MT</v>
      </c>
      <c r="C275" s="40" t="s">
        <v>78</v>
      </c>
      <c r="D275" s="40" t="s">
        <v>40</v>
      </c>
      <c r="E275" s="71">
        <v>251.7</v>
      </c>
      <c r="F275" s="71">
        <v>270.60000000000002</v>
      </c>
      <c r="G275" s="65">
        <v>275.89999999999998</v>
      </c>
      <c r="H275" s="65">
        <v>262.3</v>
      </c>
      <c r="I275" s="65">
        <v>272.2</v>
      </c>
      <c r="J275" s="65">
        <v>287</v>
      </c>
      <c r="K275" s="65">
        <v>295.89999999999998</v>
      </c>
      <c r="L275" s="65">
        <v>311.5</v>
      </c>
      <c r="M275" s="65">
        <v>321.2</v>
      </c>
      <c r="N275" s="65">
        <v>362.1</v>
      </c>
      <c r="O275" s="65">
        <v>381.3</v>
      </c>
      <c r="P275" s="40">
        <v>404.8</v>
      </c>
    </row>
    <row r="276" spans="1:16" s="40" customFormat="1" x14ac:dyDescent="0.2">
      <c r="A276" s="40" t="str">
        <f t="shared" si="8"/>
        <v>MTSocial protection</v>
      </c>
      <c r="B276" s="40" t="str">
        <f>VLOOKUP(C276,'A2'!$A$1:$B$35,2,FALSE)</f>
        <v>MT</v>
      </c>
      <c r="C276" s="40" t="s">
        <v>78</v>
      </c>
      <c r="D276" s="40" t="s">
        <v>41</v>
      </c>
      <c r="E276" s="71">
        <v>591.20000000000005</v>
      </c>
      <c r="F276" s="71">
        <v>622.6</v>
      </c>
      <c r="G276" s="65">
        <v>627.79999999999995</v>
      </c>
      <c r="H276" s="65">
        <v>642</v>
      </c>
      <c r="I276" s="65">
        <v>676.1</v>
      </c>
      <c r="J276" s="65">
        <v>714.5</v>
      </c>
      <c r="K276" s="65">
        <v>772.8</v>
      </c>
      <c r="L276" s="65">
        <v>815.7</v>
      </c>
      <c r="M276" s="65">
        <v>870.6</v>
      </c>
      <c r="N276" s="65">
        <v>906</v>
      </c>
      <c r="O276" s="65">
        <v>944.2</v>
      </c>
      <c r="P276" s="70">
        <v>1004.7</v>
      </c>
    </row>
    <row r="277" spans="1:16" s="40" customFormat="1" x14ac:dyDescent="0.2">
      <c r="A277" s="40" t="str">
        <f t="shared" si="8"/>
        <v>NLTotal</v>
      </c>
      <c r="B277" s="40" t="str">
        <f>VLOOKUP(C277,'A2'!$A$1:$B$35,2,FALSE)</f>
        <v>NL</v>
      </c>
      <c r="C277" s="40" t="s">
        <v>79</v>
      </c>
      <c r="D277" s="40" t="s">
        <v>47</v>
      </c>
      <c r="E277" s="71">
        <v>203063</v>
      </c>
      <c r="F277" s="71">
        <v>214960</v>
      </c>
      <c r="G277" s="65">
        <v>224621</v>
      </c>
      <c r="H277" s="65">
        <v>226403</v>
      </c>
      <c r="I277" s="65">
        <v>229965</v>
      </c>
      <c r="J277" s="65">
        <v>246028</v>
      </c>
      <c r="K277" s="65">
        <v>258843</v>
      </c>
      <c r="L277" s="65">
        <v>274781</v>
      </c>
      <c r="M277" s="65">
        <v>294782</v>
      </c>
      <c r="N277" s="65">
        <v>301284</v>
      </c>
      <c r="O277" s="65">
        <v>298715</v>
      </c>
      <c r="P277" s="70">
        <v>302089</v>
      </c>
    </row>
    <row r="278" spans="1:16" s="40" customFormat="1" x14ac:dyDescent="0.2">
      <c r="A278" s="40" t="str">
        <f t="shared" si="8"/>
        <v>NLGeneral public services</v>
      </c>
      <c r="B278" s="40" t="str">
        <f>VLOOKUP(C278,'A2'!$A$1:$B$35,2,FALSE)</f>
        <v>NL</v>
      </c>
      <c r="C278" s="40" t="s">
        <v>79</v>
      </c>
      <c r="D278" s="40" t="s">
        <v>32</v>
      </c>
      <c r="E278" s="71">
        <v>29895</v>
      </c>
      <c r="F278" s="71">
        <v>29930</v>
      </c>
      <c r="G278" s="65">
        <v>29905</v>
      </c>
      <c r="H278" s="65">
        <v>30287</v>
      </c>
      <c r="I278" s="65">
        <v>31233</v>
      </c>
      <c r="J278" s="65">
        <v>31594</v>
      </c>
      <c r="K278" s="65">
        <v>32549</v>
      </c>
      <c r="L278" s="65">
        <v>34423</v>
      </c>
      <c r="M278" s="65">
        <v>32814</v>
      </c>
      <c r="N278" s="65">
        <v>35001</v>
      </c>
      <c r="O278" s="65">
        <v>33149</v>
      </c>
      <c r="P278" s="70">
        <v>32594</v>
      </c>
    </row>
    <row r="279" spans="1:16" s="40" customFormat="1" x14ac:dyDescent="0.2">
      <c r="A279" s="40" t="str">
        <f t="shared" si="8"/>
        <v>NLDefence</v>
      </c>
      <c r="B279" s="40" t="str">
        <f>VLOOKUP(C279,'A2'!$A$1:$B$35,2,FALSE)</f>
        <v>NL</v>
      </c>
      <c r="C279" s="40" t="s">
        <v>79</v>
      </c>
      <c r="D279" s="40" t="s">
        <v>33</v>
      </c>
      <c r="E279" s="71">
        <v>7232</v>
      </c>
      <c r="F279" s="71">
        <v>7189</v>
      </c>
      <c r="G279" s="65">
        <v>7303</v>
      </c>
      <c r="H279" s="65">
        <v>7310</v>
      </c>
      <c r="I279" s="65">
        <v>7391</v>
      </c>
      <c r="J279" s="65">
        <v>7914</v>
      </c>
      <c r="K279" s="65">
        <v>8038</v>
      </c>
      <c r="L279" s="65">
        <v>8184</v>
      </c>
      <c r="M279" s="65">
        <v>8627</v>
      </c>
      <c r="N279" s="65">
        <v>8325</v>
      </c>
      <c r="O279" s="65">
        <v>8173</v>
      </c>
      <c r="P279" s="70">
        <v>7531</v>
      </c>
    </row>
    <row r="280" spans="1:16" s="40" customFormat="1" x14ac:dyDescent="0.2">
      <c r="A280" s="40" t="str">
        <f t="shared" si="8"/>
        <v>NLPublic order and safety</v>
      </c>
      <c r="B280" s="40" t="str">
        <f>VLOOKUP(C280,'A2'!$A$1:$B$35,2,FALSE)</f>
        <v>NL</v>
      </c>
      <c r="C280" s="40" t="s">
        <v>79</v>
      </c>
      <c r="D280" s="40" t="s">
        <v>34</v>
      </c>
      <c r="E280" s="71">
        <v>7641</v>
      </c>
      <c r="F280" s="71">
        <v>8608</v>
      </c>
      <c r="G280" s="65">
        <v>9121</v>
      </c>
      <c r="H280" s="65">
        <v>9342</v>
      </c>
      <c r="I280" s="65">
        <v>9488</v>
      </c>
      <c r="J280" s="65">
        <v>10392</v>
      </c>
      <c r="K280" s="65">
        <v>11161</v>
      </c>
      <c r="L280" s="65">
        <v>11833</v>
      </c>
      <c r="M280" s="65">
        <v>12502</v>
      </c>
      <c r="N280" s="65">
        <v>12372</v>
      </c>
      <c r="O280" s="65">
        <v>12109</v>
      </c>
      <c r="P280" s="70">
        <v>12337</v>
      </c>
    </row>
    <row r="281" spans="1:16" s="40" customFormat="1" x14ac:dyDescent="0.2">
      <c r="A281" s="40" t="str">
        <f t="shared" si="8"/>
        <v>NLEconomic affairs</v>
      </c>
      <c r="B281" s="40" t="str">
        <f>VLOOKUP(C281,'A2'!$A$1:$B$35,2,FALSE)</f>
        <v>NL</v>
      </c>
      <c r="C281" s="40" t="s">
        <v>79</v>
      </c>
      <c r="D281" s="40" t="s">
        <v>35</v>
      </c>
      <c r="E281" s="71">
        <v>24975</v>
      </c>
      <c r="F281" s="71">
        <v>25700</v>
      </c>
      <c r="G281" s="65">
        <v>26542</v>
      </c>
      <c r="H281" s="65">
        <v>25673</v>
      </c>
      <c r="I281" s="65">
        <v>24871</v>
      </c>
      <c r="J281" s="65">
        <v>25637</v>
      </c>
      <c r="K281" s="65">
        <v>27951</v>
      </c>
      <c r="L281" s="65">
        <v>30508</v>
      </c>
      <c r="M281" s="65">
        <v>35624</v>
      </c>
      <c r="N281" s="65">
        <v>35495</v>
      </c>
      <c r="O281" s="65">
        <v>33083</v>
      </c>
      <c r="P281" s="70">
        <v>31867</v>
      </c>
    </row>
    <row r="282" spans="1:16" s="40" customFormat="1" x14ac:dyDescent="0.2">
      <c r="A282" s="40" t="str">
        <f t="shared" si="8"/>
        <v>NLEnvironment protection</v>
      </c>
      <c r="B282" s="40" t="str">
        <f>VLOOKUP(C282,'A2'!$A$1:$B$35,2,FALSE)</f>
        <v>NL</v>
      </c>
      <c r="C282" s="40" t="s">
        <v>79</v>
      </c>
      <c r="D282" s="40" t="s">
        <v>36</v>
      </c>
      <c r="E282" s="71">
        <v>6612</v>
      </c>
      <c r="F282" s="71">
        <v>7270</v>
      </c>
      <c r="G282" s="65">
        <v>7927</v>
      </c>
      <c r="H282" s="65">
        <v>8201</v>
      </c>
      <c r="I282" s="65">
        <v>8525</v>
      </c>
      <c r="J282" s="65">
        <v>8711</v>
      </c>
      <c r="K282" s="65">
        <v>9662</v>
      </c>
      <c r="L282" s="65">
        <v>9928</v>
      </c>
      <c r="M282" s="65">
        <v>10705</v>
      </c>
      <c r="N282" s="65">
        <v>10422</v>
      </c>
      <c r="O282" s="65">
        <v>10322</v>
      </c>
      <c r="P282" s="70">
        <v>10045</v>
      </c>
    </row>
    <row r="283" spans="1:16" s="40" customFormat="1" x14ac:dyDescent="0.2">
      <c r="A283" s="40" t="str">
        <f t="shared" ref="A283:A346" si="9">CONCATENATE(B283,D283)</f>
        <v>NLHousing and community amenities</v>
      </c>
      <c r="B283" s="40" t="str">
        <f>VLOOKUP(C283,'A2'!$A$1:$B$35,2,FALSE)</f>
        <v>NL</v>
      </c>
      <c r="C283" s="40" t="s">
        <v>79</v>
      </c>
      <c r="D283" s="40" t="s">
        <v>37</v>
      </c>
      <c r="E283" s="71">
        <v>3348</v>
      </c>
      <c r="F283" s="71">
        <v>3495</v>
      </c>
      <c r="G283" s="65">
        <v>3970</v>
      </c>
      <c r="H283" s="65">
        <v>2598</v>
      </c>
      <c r="I283" s="65">
        <v>2320</v>
      </c>
      <c r="J283" s="65">
        <v>2427</v>
      </c>
      <c r="K283" s="65">
        <v>2496</v>
      </c>
      <c r="L283" s="65">
        <v>3432</v>
      </c>
      <c r="M283" s="65">
        <v>5166</v>
      </c>
      <c r="N283" s="65">
        <v>4378</v>
      </c>
      <c r="O283" s="65">
        <v>3552</v>
      </c>
      <c r="P283" s="70">
        <v>3561</v>
      </c>
    </row>
    <row r="284" spans="1:16" s="40" customFormat="1" x14ac:dyDescent="0.2">
      <c r="A284" s="40" t="str">
        <f t="shared" si="9"/>
        <v>NLHealth</v>
      </c>
      <c r="B284" s="40" t="str">
        <f>VLOOKUP(C284,'A2'!$A$1:$B$35,2,FALSE)</f>
        <v>NL</v>
      </c>
      <c r="C284" s="40" t="s">
        <v>79</v>
      </c>
      <c r="D284" s="40" t="s">
        <v>38</v>
      </c>
      <c r="E284" s="71">
        <v>22688</v>
      </c>
      <c r="F284" s="71">
        <v>25412</v>
      </c>
      <c r="G284" s="65">
        <v>27407</v>
      </c>
      <c r="H284" s="65">
        <v>28203</v>
      </c>
      <c r="I284" s="65">
        <v>29366</v>
      </c>
      <c r="J284" s="65">
        <v>38886</v>
      </c>
      <c r="K284" s="65">
        <v>41601</v>
      </c>
      <c r="L284" s="65">
        <v>43331</v>
      </c>
      <c r="M284" s="65">
        <v>47412</v>
      </c>
      <c r="N284" s="65">
        <v>49108</v>
      </c>
      <c r="O284" s="65">
        <v>50390</v>
      </c>
      <c r="P284" s="70">
        <v>53411</v>
      </c>
    </row>
    <row r="285" spans="1:16" s="40" customFormat="1" x14ac:dyDescent="0.2">
      <c r="A285" s="40" t="str">
        <f t="shared" si="9"/>
        <v>NLRecreation, culture and religion</v>
      </c>
      <c r="B285" s="40" t="str">
        <f>VLOOKUP(C285,'A2'!$A$1:$B$35,2,FALSE)</f>
        <v>NL</v>
      </c>
      <c r="C285" s="40" t="s">
        <v>79</v>
      </c>
      <c r="D285" s="40" t="s">
        <v>39</v>
      </c>
      <c r="E285" s="71">
        <v>7513</v>
      </c>
      <c r="F285" s="71">
        <v>8259</v>
      </c>
      <c r="G285" s="65">
        <v>8473</v>
      </c>
      <c r="H285" s="65">
        <v>8698</v>
      </c>
      <c r="I285" s="65">
        <v>9049</v>
      </c>
      <c r="J285" s="65">
        <v>9227</v>
      </c>
      <c r="K285" s="65">
        <v>9443</v>
      </c>
      <c r="L285" s="65">
        <v>10035</v>
      </c>
      <c r="M285" s="65">
        <v>10718</v>
      </c>
      <c r="N285" s="65">
        <v>10761</v>
      </c>
      <c r="O285" s="65">
        <v>10378</v>
      </c>
      <c r="P285" s="70">
        <v>10372</v>
      </c>
    </row>
    <row r="286" spans="1:16" s="40" customFormat="1" x14ac:dyDescent="0.2">
      <c r="A286" s="40" t="str">
        <f t="shared" si="9"/>
        <v>NLEducation</v>
      </c>
      <c r="B286" s="40" t="str">
        <f>VLOOKUP(C286,'A2'!$A$1:$B$35,2,FALSE)</f>
        <v>NL</v>
      </c>
      <c r="C286" s="40" t="s">
        <v>79</v>
      </c>
      <c r="D286" s="40" t="s">
        <v>40</v>
      </c>
      <c r="E286" s="71">
        <v>23194</v>
      </c>
      <c r="F286" s="71">
        <v>25193</v>
      </c>
      <c r="G286" s="65">
        <v>26570</v>
      </c>
      <c r="H286" s="65">
        <v>27261</v>
      </c>
      <c r="I286" s="65">
        <v>27982</v>
      </c>
      <c r="J286" s="65">
        <v>28895</v>
      </c>
      <c r="K286" s="65">
        <v>30470</v>
      </c>
      <c r="L286" s="65">
        <v>32404</v>
      </c>
      <c r="M286" s="65">
        <v>33828</v>
      </c>
      <c r="N286" s="65">
        <v>34272</v>
      </c>
      <c r="O286" s="65">
        <v>34630</v>
      </c>
      <c r="P286" s="70">
        <v>34841</v>
      </c>
    </row>
    <row r="287" spans="1:16" s="40" customFormat="1" x14ac:dyDescent="0.2">
      <c r="A287" s="40" t="str">
        <f t="shared" si="9"/>
        <v>NLSocial protection</v>
      </c>
      <c r="B287" s="40" t="str">
        <f>VLOOKUP(C287,'A2'!$A$1:$B$35,2,FALSE)</f>
        <v>NL</v>
      </c>
      <c r="C287" s="40" t="s">
        <v>79</v>
      </c>
      <c r="D287" s="40" t="s">
        <v>41</v>
      </c>
      <c r="E287" s="71">
        <v>69965</v>
      </c>
      <c r="F287" s="71">
        <v>73904</v>
      </c>
      <c r="G287" s="65">
        <v>77403</v>
      </c>
      <c r="H287" s="65">
        <v>78830</v>
      </c>
      <c r="I287" s="65">
        <v>79740</v>
      </c>
      <c r="J287" s="65">
        <v>82345</v>
      </c>
      <c r="K287" s="65">
        <v>85472</v>
      </c>
      <c r="L287" s="65">
        <v>90703</v>
      </c>
      <c r="M287" s="65">
        <v>97386</v>
      </c>
      <c r="N287" s="65">
        <v>101150</v>
      </c>
      <c r="O287" s="65">
        <v>102929</v>
      </c>
      <c r="P287" s="70">
        <v>105530</v>
      </c>
    </row>
    <row r="288" spans="1:16" s="40" customFormat="1" x14ac:dyDescent="0.2">
      <c r="A288" s="40" t="str">
        <f t="shared" si="9"/>
        <v>ATTotal</v>
      </c>
      <c r="B288" s="40" t="str">
        <f>VLOOKUP(C288,'A2'!$A$1:$B$35,2,FALSE)</f>
        <v>AT</v>
      </c>
      <c r="C288" s="40" t="s">
        <v>80</v>
      </c>
      <c r="D288" s="40" t="s">
        <v>47</v>
      </c>
      <c r="E288" s="71">
        <v>109874.3</v>
      </c>
      <c r="F288" s="71">
        <v>111750.8</v>
      </c>
      <c r="G288" s="65">
        <v>115470.2</v>
      </c>
      <c r="H288" s="65">
        <v>126173.1</v>
      </c>
      <c r="I288" s="65">
        <v>122585.3</v>
      </c>
      <c r="J288" s="65">
        <v>127293.3</v>
      </c>
      <c r="K288" s="65">
        <v>133180.4</v>
      </c>
      <c r="L288" s="65">
        <v>139493.9</v>
      </c>
      <c r="M288" s="65">
        <v>145332.9</v>
      </c>
      <c r="N288" s="65">
        <v>150592.9</v>
      </c>
      <c r="O288" s="65">
        <v>151880.5</v>
      </c>
      <c r="P288" s="70">
        <v>158735</v>
      </c>
    </row>
    <row r="289" spans="1:16" s="40" customFormat="1" x14ac:dyDescent="0.2">
      <c r="A289" s="40" t="str">
        <f t="shared" si="9"/>
        <v>ATGeneral public services</v>
      </c>
      <c r="B289" s="40" t="str">
        <f>VLOOKUP(C289,'A2'!$A$1:$B$35,2,FALSE)</f>
        <v>AT</v>
      </c>
      <c r="C289" s="40" t="s">
        <v>80</v>
      </c>
      <c r="D289" s="40" t="s">
        <v>32</v>
      </c>
      <c r="E289" s="71">
        <v>17112</v>
      </c>
      <c r="F289" s="71">
        <v>16664</v>
      </c>
      <c r="G289" s="65">
        <v>16135.5</v>
      </c>
      <c r="H289" s="65">
        <v>16481.099999999999</v>
      </c>
      <c r="I289" s="65">
        <v>17298.099999999999</v>
      </c>
      <c r="J289" s="65">
        <v>17978.900000000001</v>
      </c>
      <c r="K289" s="65">
        <v>18687.3</v>
      </c>
      <c r="L289" s="65">
        <v>18278.400000000001</v>
      </c>
      <c r="M289" s="65">
        <v>18929.900000000001</v>
      </c>
      <c r="N289" s="65">
        <v>19517.900000000001</v>
      </c>
      <c r="O289" s="65">
        <v>19914</v>
      </c>
      <c r="P289" s="70">
        <v>20565.7</v>
      </c>
    </row>
    <row r="290" spans="1:16" s="40" customFormat="1" x14ac:dyDescent="0.2">
      <c r="A290" s="40" t="str">
        <f t="shared" si="9"/>
        <v>ATDefence</v>
      </c>
      <c r="B290" s="40" t="str">
        <f>VLOOKUP(C290,'A2'!$A$1:$B$35,2,FALSE)</f>
        <v>AT</v>
      </c>
      <c r="C290" s="40" t="s">
        <v>80</v>
      </c>
      <c r="D290" s="40" t="s">
        <v>33</v>
      </c>
      <c r="E290" s="71">
        <v>1900.2</v>
      </c>
      <c r="F290" s="71">
        <v>1880.1</v>
      </c>
      <c r="G290" s="65">
        <v>2019.8</v>
      </c>
      <c r="H290" s="65">
        <v>2076.4</v>
      </c>
      <c r="I290" s="65">
        <v>2149.1</v>
      </c>
      <c r="J290" s="65">
        <v>2081.1999999999998</v>
      </c>
      <c r="K290" s="65">
        <v>2323.6</v>
      </c>
      <c r="L290" s="65">
        <v>2822.3</v>
      </c>
      <c r="M290" s="65">
        <v>2236.8000000000002</v>
      </c>
      <c r="N290" s="65">
        <v>2121.6999999999998</v>
      </c>
      <c r="O290" s="65">
        <v>2155.3000000000002</v>
      </c>
      <c r="P290" s="70">
        <v>2124.1999999999998</v>
      </c>
    </row>
    <row r="291" spans="1:16" s="40" customFormat="1" x14ac:dyDescent="0.2">
      <c r="A291" s="40" t="str">
        <f t="shared" si="9"/>
        <v>ATPublic order and safety</v>
      </c>
      <c r="B291" s="40" t="str">
        <f>VLOOKUP(C291,'A2'!$A$1:$B$35,2,FALSE)</f>
        <v>AT</v>
      </c>
      <c r="C291" s="40" t="s">
        <v>80</v>
      </c>
      <c r="D291" s="40" t="s">
        <v>34</v>
      </c>
      <c r="E291" s="71">
        <v>3208</v>
      </c>
      <c r="F291" s="71">
        <v>3302.6</v>
      </c>
      <c r="G291" s="65">
        <v>3360.2</v>
      </c>
      <c r="H291" s="65">
        <v>3508.7</v>
      </c>
      <c r="I291" s="65">
        <v>3649</v>
      </c>
      <c r="J291" s="65">
        <v>3840.9</v>
      </c>
      <c r="K291" s="65">
        <v>3881</v>
      </c>
      <c r="L291" s="65">
        <v>4134.8999999999996</v>
      </c>
      <c r="M291" s="65">
        <v>4299.3</v>
      </c>
      <c r="N291" s="65">
        <v>4335.1000000000004</v>
      </c>
      <c r="O291" s="65">
        <v>4418.5</v>
      </c>
      <c r="P291" s="70">
        <v>4593</v>
      </c>
    </row>
    <row r="292" spans="1:16" s="40" customFormat="1" x14ac:dyDescent="0.2">
      <c r="A292" s="40" t="str">
        <f t="shared" si="9"/>
        <v>ATEconomic affairs</v>
      </c>
      <c r="B292" s="40" t="str">
        <f>VLOOKUP(C292,'A2'!$A$1:$B$35,2,FALSE)</f>
        <v>AT</v>
      </c>
      <c r="C292" s="40" t="s">
        <v>80</v>
      </c>
      <c r="D292" s="40" t="s">
        <v>35</v>
      </c>
      <c r="E292" s="71">
        <v>11245.9</v>
      </c>
      <c r="F292" s="71">
        <v>10557.6</v>
      </c>
      <c r="G292" s="65">
        <v>11234.5</v>
      </c>
      <c r="H292" s="65">
        <v>19956.599999999999</v>
      </c>
      <c r="I292" s="65">
        <v>12310.9</v>
      </c>
      <c r="J292" s="65">
        <v>12728.1</v>
      </c>
      <c r="K292" s="65">
        <v>13559.5</v>
      </c>
      <c r="L292" s="65">
        <v>14895.2</v>
      </c>
      <c r="M292" s="65">
        <v>14936.1</v>
      </c>
      <c r="N292" s="65">
        <v>16349</v>
      </c>
      <c r="O292" s="65">
        <v>15962.6</v>
      </c>
      <c r="P292" s="70">
        <v>17946.099999999999</v>
      </c>
    </row>
    <row r="293" spans="1:16" s="40" customFormat="1" x14ac:dyDescent="0.2">
      <c r="A293" s="40" t="str">
        <f t="shared" si="9"/>
        <v>ATEnvironment protection</v>
      </c>
      <c r="B293" s="40" t="str">
        <f>VLOOKUP(C293,'A2'!$A$1:$B$35,2,FALSE)</f>
        <v>AT</v>
      </c>
      <c r="C293" s="40" t="s">
        <v>80</v>
      </c>
      <c r="D293" s="40" t="s">
        <v>36</v>
      </c>
      <c r="E293" s="71">
        <v>1095.3</v>
      </c>
      <c r="F293" s="71">
        <v>1082.5999999999999</v>
      </c>
      <c r="G293" s="65">
        <v>1225.5999999999999</v>
      </c>
      <c r="H293" s="65">
        <v>1168</v>
      </c>
      <c r="I293" s="65">
        <v>1252.3</v>
      </c>
      <c r="J293" s="65">
        <v>1272.5</v>
      </c>
      <c r="K293" s="65">
        <v>1255.0999999999999</v>
      </c>
      <c r="L293" s="65">
        <v>1251.2</v>
      </c>
      <c r="M293" s="65">
        <v>1504.3</v>
      </c>
      <c r="N293" s="65">
        <v>1692</v>
      </c>
      <c r="O293" s="65">
        <v>1529.3</v>
      </c>
      <c r="P293" s="70">
        <v>1644.9</v>
      </c>
    </row>
    <row r="294" spans="1:16" s="40" customFormat="1" x14ac:dyDescent="0.2">
      <c r="A294" s="40" t="str">
        <f t="shared" si="9"/>
        <v>ATHousing and community amenities</v>
      </c>
      <c r="B294" s="40" t="str">
        <f>VLOOKUP(C294,'A2'!$A$1:$B$35,2,FALSE)</f>
        <v>AT</v>
      </c>
      <c r="C294" s="40" t="s">
        <v>80</v>
      </c>
      <c r="D294" s="40" t="s">
        <v>37</v>
      </c>
      <c r="E294" s="71">
        <v>1609.6</v>
      </c>
      <c r="F294" s="71">
        <v>1604.4</v>
      </c>
      <c r="G294" s="65">
        <v>1604.2</v>
      </c>
      <c r="H294" s="65">
        <v>1498.8</v>
      </c>
      <c r="I294" s="65">
        <v>1516.1</v>
      </c>
      <c r="J294" s="65">
        <v>1517.9</v>
      </c>
      <c r="K294" s="65">
        <v>1540.3</v>
      </c>
      <c r="L294" s="65">
        <v>1594.7</v>
      </c>
      <c r="M294" s="65">
        <v>1822</v>
      </c>
      <c r="N294" s="65">
        <v>1800.5</v>
      </c>
      <c r="O294" s="65">
        <v>1776</v>
      </c>
      <c r="P294" s="70">
        <v>1833.4</v>
      </c>
    </row>
    <row r="295" spans="1:16" s="40" customFormat="1" x14ac:dyDescent="0.2">
      <c r="A295" s="40" t="str">
        <f t="shared" si="9"/>
        <v>ATHealth</v>
      </c>
      <c r="B295" s="40" t="str">
        <f>VLOOKUP(C295,'A2'!$A$1:$B$35,2,FALSE)</f>
        <v>AT</v>
      </c>
      <c r="C295" s="40" t="s">
        <v>80</v>
      </c>
      <c r="D295" s="40" t="s">
        <v>38</v>
      </c>
      <c r="E295" s="71">
        <v>14995.3</v>
      </c>
      <c r="F295" s="71">
        <v>15699.3</v>
      </c>
      <c r="G295" s="65">
        <v>17122.8</v>
      </c>
      <c r="H295" s="65">
        <v>17804.400000000001</v>
      </c>
      <c r="I295" s="65">
        <v>18696.7</v>
      </c>
      <c r="J295" s="65">
        <v>19578.099999999999</v>
      </c>
      <c r="K295" s="65">
        <v>20670.7</v>
      </c>
      <c r="L295" s="65">
        <v>21940.2</v>
      </c>
      <c r="M295" s="65">
        <v>22730.400000000001</v>
      </c>
      <c r="N295" s="65">
        <v>23322.6</v>
      </c>
      <c r="O295" s="65">
        <v>23278.1</v>
      </c>
      <c r="P295" s="70">
        <v>24357.9</v>
      </c>
    </row>
    <row r="296" spans="1:16" s="40" customFormat="1" x14ac:dyDescent="0.2">
      <c r="A296" s="40" t="str">
        <f t="shared" si="9"/>
        <v>ATRecreation, culture and religion</v>
      </c>
      <c r="B296" s="40" t="str">
        <f>VLOOKUP(C296,'A2'!$A$1:$B$35,2,FALSE)</f>
        <v>AT</v>
      </c>
      <c r="C296" s="40" t="s">
        <v>80</v>
      </c>
      <c r="D296" s="40" t="s">
        <v>39</v>
      </c>
      <c r="E296" s="71">
        <v>2050.6</v>
      </c>
      <c r="F296" s="71">
        <v>2160.1999999999998</v>
      </c>
      <c r="G296" s="65">
        <v>2164.6</v>
      </c>
      <c r="H296" s="65">
        <v>2286.9</v>
      </c>
      <c r="I296" s="65">
        <v>2386.4</v>
      </c>
      <c r="J296" s="65">
        <v>2481.4</v>
      </c>
      <c r="K296" s="65">
        <v>2929.3</v>
      </c>
      <c r="L296" s="65">
        <v>2845.7</v>
      </c>
      <c r="M296" s="65">
        <v>2912.2</v>
      </c>
      <c r="N296" s="65">
        <v>2906.5</v>
      </c>
      <c r="O296" s="65">
        <v>2922.6</v>
      </c>
      <c r="P296" s="70">
        <v>2992.4</v>
      </c>
    </row>
    <row r="297" spans="1:16" s="40" customFormat="1" x14ac:dyDescent="0.2">
      <c r="A297" s="40" t="str">
        <f t="shared" si="9"/>
        <v>ATEducation</v>
      </c>
      <c r="B297" s="40" t="str">
        <f>VLOOKUP(C297,'A2'!$A$1:$B$35,2,FALSE)</f>
        <v>AT</v>
      </c>
      <c r="C297" s="40" t="s">
        <v>80</v>
      </c>
      <c r="D297" s="40" t="s">
        <v>40</v>
      </c>
      <c r="E297" s="71">
        <v>11825.3</v>
      </c>
      <c r="F297" s="71">
        <v>12124.6</v>
      </c>
      <c r="G297" s="65">
        <v>12624.3</v>
      </c>
      <c r="H297" s="65">
        <v>12328.2</v>
      </c>
      <c r="I297" s="65">
        <v>12825.3</v>
      </c>
      <c r="J297" s="65">
        <v>13573.9</v>
      </c>
      <c r="K297" s="65">
        <v>14154.8</v>
      </c>
      <c r="L297" s="65">
        <v>15189.4</v>
      </c>
      <c r="M297" s="65">
        <v>15853.7</v>
      </c>
      <c r="N297" s="65">
        <v>16331.5</v>
      </c>
      <c r="O297" s="65">
        <v>16733</v>
      </c>
      <c r="P297" s="70">
        <v>17087.599999999999</v>
      </c>
    </row>
    <row r="298" spans="1:16" s="40" customFormat="1" x14ac:dyDescent="0.2">
      <c r="A298" s="40" t="str">
        <f t="shared" si="9"/>
        <v>ATSocial protection</v>
      </c>
      <c r="B298" s="40" t="str">
        <f>VLOOKUP(C298,'A2'!$A$1:$B$35,2,FALSE)</f>
        <v>AT</v>
      </c>
      <c r="C298" s="40" t="s">
        <v>80</v>
      </c>
      <c r="D298" s="40" t="s">
        <v>41</v>
      </c>
      <c r="E298" s="71">
        <v>44832.2</v>
      </c>
      <c r="F298" s="71">
        <v>46675.199999999997</v>
      </c>
      <c r="G298" s="65">
        <v>47978.7</v>
      </c>
      <c r="H298" s="65">
        <v>49064</v>
      </c>
      <c r="I298" s="65">
        <v>50501.599999999999</v>
      </c>
      <c r="J298" s="65">
        <v>52240.3</v>
      </c>
      <c r="K298" s="65">
        <v>54178.9</v>
      </c>
      <c r="L298" s="65">
        <v>56542.1</v>
      </c>
      <c r="M298" s="65">
        <v>60108.2</v>
      </c>
      <c r="N298" s="65">
        <v>62216.1</v>
      </c>
      <c r="O298" s="65">
        <v>63191.1</v>
      </c>
      <c r="P298" s="70">
        <v>65589.7</v>
      </c>
    </row>
    <row r="299" spans="1:16" s="40" customFormat="1" x14ac:dyDescent="0.2">
      <c r="A299" s="40" t="str">
        <f t="shared" si="9"/>
        <v>PLTotal</v>
      </c>
      <c r="B299" s="40" t="str">
        <f>VLOOKUP(C299,'A2'!$A$1:$B$35,2,FALSE)</f>
        <v>PL</v>
      </c>
      <c r="C299" s="40" t="s">
        <v>81</v>
      </c>
      <c r="D299" s="40" t="s">
        <v>47</v>
      </c>
      <c r="E299" s="71"/>
      <c r="F299" s="71">
        <v>92771.8</v>
      </c>
      <c r="G299" s="65">
        <v>85621</v>
      </c>
      <c r="H299" s="65">
        <v>87053.2</v>
      </c>
      <c r="I299" s="65">
        <v>106176.3</v>
      </c>
      <c r="J299" s="65">
        <v>119350.3</v>
      </c>
      <c r="K299" s="65">
        <v>131201.70000000001</v>
      </c>
      <c r="L299" s="65">
        <v>157000.9</v>
      </c>
      <c r="M299" s="65">
        <v>138690.70000000001</v>
      </c>
      <c r="N299" s="65">
        <v>161123</v>
      </c>
      <c r="O299" s="65">
        <v>160873.70000000001</v>
      </c>
      <c r="P299" s="70">
        <v>161046.20000000001</v>
      </c>
    </row>
    <row r="300" spans="1:16" s="40" customFormat="1" x14ac:dyDescent="0.2">
      <c r="A300" s="40" t="str">
        <f t="shared" si="9"/>
        <v>PLGeneral public services</v>
      </c>
      <c r="B300" s="40" t="str">
        <f>VLOOKUP(C300,'A2'!$A$1:$B$35,2,FALSE)</f>
        <v>PL</v>
      </c>
      <c r="C300" s="40" t="s">
        <v>81</v>
      </c>
      <c r="D300" s="40" t="s">
        <v>32</v>
      </c>
      <c r="E300" s="71"/>
      <c r="F300" s="71">
        <v>12573.2</v>
      </c>
      <c r="G300" s="65">
        <v>12009.3</v>
      </c>
      <c r="H300" s="65">
        <v>12835.3</v>
      </c>
      <c r="I300" s="65">
        <v>15276.4</v>
      </c>
      <c r="J300" s="65">
        <v>16275.1</v>
      </c>
      <c r="K300" s="65">
        <v>17385.900000000001</v>
      </c>
      <c r="L300" s="65">
        <v>19768.5</v>
      </c>
      <c r="M300" s="65">
        <v>17951.5</v>
      </c>
      <c r="N300" s="65">
        <v>20979.8</v>
      </c>
      <c r="O300" s="65">
        <v>21588.6</v>
      </c>
      <c r="P300" s="70">
        <v>22674.3</v>
      </c>
    </row>
    <row r="301" spans="1:16" s="40" customFormat="1" x14ac:dyDescent="0.2">
      <c r="A301" s="40" t="str">
        <f t="shared" si="9"/>
        <v>PLDefence</v>
      </c>
      <c r="B301" s="40" t="str">
        <f>VLOOKUP(C301,'A2'!$A$1:$B$35,2,FALSE)</f>
        <v>PL</v>
      </c>
      <c r="C301" s="40" t="s">
        <v>81</v>
      </c>
      <c r="D301" s="40" t="s">
        <v>33</v>
      </c>
      <c r="E301" s="71"/>
      <c r="F301" s="71">
        <v>2489</v>
      </c>
      <c r="G301" s="65">
        <v>2085.1999999999998</v>
      </c>
      <c r="H301" s="65">
        <v>1914.2</v>
      </c>
      <c r="I301" s="65">
        <v>2410.4</v>
      </c>
      <c r="J301" s="65">
        <v>2935.7</v>
      </c>
      <c r="K301" s="65">
        <v>4282.8</v>
      </c>
      <c r="L301" s="65">
        <v>5052.2</v>
      </c>
      <c r="M301" s="65">
        <v>3357.3</v>
      </c>
      <c r="N301" s="65">
        <v>4752.3</v>
      </c>
      <c r="O301" s="65">
        <v>4388</v>
      </c>
      <c r="P301" s="70">
        <v>4556.8</v>
      </c>
    </row>
    <row r="302" spans="1:16" s="40" customFormat="1" x14ac:dyDescent="0.2">
      <c r="A302" s="40" t="str">
        <f t="shared" si="9"/>
        <v>PLPublic order and safety</v>
      </c>
      <c r="B302" s="40" t="str">
        <f>VLOOKUP(C302,'A2'!$A$1:$B$35,2,FALSE)</f>
        <v>PL</v>
      </c>
      <c r="C302" s="40" t="s">
        <v>81</v>
      </c>
      <c r="D302" s="40" t="s">
        <v>34</v>
      </c>
      <c r="E302" s="71"/>
      <c r="F302" s="71">
        <v>3130.9</v>
      </c>
      <c r="G302" s="65">
        <v>3247.9</v>
      </c>
      <c r="H302" s="65">
        <v>3224.8</v>
      </c>
      <c r="I302" s="65">
        <v>4181.7</v>
      </c>
      <c r="J302" s="65">
        <v>4940.6000000000004</v>
      </c>
      <c r="K302" s="65">
        <v>5676.7</v>
      </c>
      <c r="L302" s="65">
        <v>7069.8</v>
      </c>
      <c r="M302" s="65">
        <v>6062.7</v>
      </c>
      <c r="N302" s="65">
        <v>6828.8</v>
      </c>
      <c r="O302" s="65">
        <v>6758</v>
      </c>
      <c r="P302" s="70">
        <v>6616.7</v>
      </c>
    </row>
    <row r="303" spans="1:16" s="40" customFormat="1" x14ac:dyDescent="0.2">
      <c r="A303" s="40" t="str">
        <f t="shared" si="9"/>
        <v>PLEconomic affairs</v>
      </c>
      <c r="B303" s="40" t="str">
        <f>VLOOKUP(C303,'A2'!$A$1:$B$35,2,FALSE)</f>
        <v>PL</v>
      </c>
      <c r="C303" s="40" t="s">
        <v>81</v>
      </c>
      <c r="D303" s="40" t="s">
        <v>35</v>
      </c>
      <c r="E303" s="71"/>
      <c r="F303" s="71">
        <v>7376.5</v>
      </c>
      <c r="G303" s="65">
        <v>6495</v>
      </c>
      <c r="H303" s="65">
        <v>6915.3</v>
      </c>
      <c r="I303" s="65">
        <v>9481</v>
      </c>
      <c r="J303" s="65">
        <v>12183.3</v>
      </c>
      <c r="K303" s="65">
        <v>14553.7</v>
      </c>
      <c r="L303" s="65">
        <v>18112.2</v>
      </c>
      <c r="M303" s="65">
        <v>17120.099999999999</v>
      </c>
      <c r="N303" s="65">
        <v>20738.5</v>
      </c>
      <c r="O303" s="65">
        <v>20680.7</v>
      </c>
      <c r="P303" s="70">
        <v>17739.599999999999</v>
      </c>
    </row>
    <row r="304" spans="1:16" s="40" customFormat="1" x14ac:dyDescent="0.2">
      <c r="A304" s="40" t="str">
        <f t="shared" si="9"/>
        <v>PLEnvironment protection</v>
      </c>
      <c r="B304" s="40" t="str">
        <f>VLOOKUP(C304,'A2'!$A$1:$B$35,2,FALSE)</f>
        <v>PL</v>
      </c>
      <c r="C304" s="40" t="s">
        <v>81</v>
      </c>
      <c r="D304" s="40" t="s">
        <v>36</v>
      </c>
      <c r="E304" s="71"/>
      <c r="F304" s="71">
        <v>1223.4000000000001</v>
      </c>
      <c r="G304" s="65">
        <v>1093.0999999999999</v>
      </c>
      <c r="H304" s="65">
        <v>1130.7</v>
      </c>
      <c r="I304" s="65">
        <v>1491.4</v>
      </c>
      <c r="J304" s="65">
        <v>1690.8</v>
      </c>
      <c r="K304" s="65">
        <v>1757</v>
      </c>
      <c r="L304" s="65">
        <v>2257.3000000000002</v>
      </c>
      <c r="M304" s="65">
        <v>2131.9</v>
      </c>
      <c r="N304" s="65">
        <v>2559.6</v>
      </c>
      <c r="O304" s="65">
        <v>2514</v>
      </c>
      <c r="P304" s="70">
        <v>2149.6999999999998</v>
      </c>
    </row>
    <row r="305" spans="1:16" s="40" customFormat="1" x14ac:dyDescent="0.2">
      <c r="A305" s="40" t="str">
        <f t="shared" si="9"/>
        <v>PLHousing and community amenities</v>
      </c>
      <c r="B305" s="40" t="str">
        <f>VLOOKUP(C305,'A2'!$A$1:$B$35,2,FALSE)</f>
        <v>PL</v>
      </c>
      <c r="C305" s="40" t="s">
        <v>81</v>
      </c>
      <c r="D305" s="40" t="s">
        <v>37</v>
      </c>
      <c r="E305" s="71"/>
      <c r="F305" s="71">
        <v>3424.1</v>
      </c>
      <c r="G305" s="65">
        <v>2962.1</v>
      </c>
      <c r="H305" s="65">
        <v>2961.1</v>
      </c>
      <c r="I305" s="65">
        <v>3612.2</v>
      </c>
      <c r="J305" s="65">
        <v>3524.7</v>
      </c>
      <c r="K305" s="65">
        <v>3692.7</v>
      </c>
      <c r="L305" s="65">
        <v>4193.8</v>
      </c>
      <c r="M305" s="65">
        <v>3590.7</v>
      </c>
      <c r="N305" s="65">
        <v>2894.6</v>
      </c>
      <c r="O305" s="65">
        <v>3250.3</v>
      </c>
      <c r="P305" s="70">
        <v>3147.2</v>
      </c>
    </row>
    <row r="306" spans="1:16" s="40" customFormat="1" x14ac:dyDescent="0.2">
      <c r="A306" s="40" t="str">
        <f t="shared" si="9"/>
        <v>PLHealth</v>
      </c>
      <c r="B306" s="40" t="str">
        <f>VLOOKUP(C306,'A2'!$A$1:$B$35,2,FALSE)</f>
        <v>PL</v>
      </c>
      <c r="C306" s="40" t="s">
        <v>81</v>
      </c>
      <c r="D306" s="40" t="s">
        <v>38</v>
      </c>
      <c r="E306" s="71"/>
      <c r="F306" s="71">
        <v>9133.1</v>
      </c>
      <c r="G306" s="65">
        <v>8226</v>
      </c>
      <c r="H306" s="65">
        <v>8478.2999999999993</v>
      </c>
      <c r="I306" s="65">
        <v>10814.6</v>
      </c>
      <c r="J306" s="65">
        <v>12613.8</v>
      </c>
      <c r="K306" s="65">
        <v>14144.4</v>
      </c>
      <c r="L306" s="65">
        <v>18339.5</v>
      </c>
      <c r="M306" s="65">
        <v>15934.7</v>
      </c>
      <c r="N306" s="65">
        <v>17699</v>
      </c>
      <c r="O306" s="65">
        <v>17528.5</v>
      </c>
      <c r="P306" s="70">
        <v>17616.3</v>
      </c>
    </row>
    <row r="307" spans="1:16" s="40" customFormat="1" x14ac:dyDescent="0.2">
      <c r="A307" s="40" t="str">
        <f t="shared" si="9"/>
        <v>PLRecreation, culture and religion</v>
      </c>
      <c r="B307" s="40" t="str">
        <f>VLOOKUP(C307,'A2'!$A$1:$B$35,2,FALSE)</f>
        <v>PL</v>
      </c>
      <c r="C307" s="40" t="s">
        <v>81</v>
      </c>
      <c r="D307" s="40" t="s">
        <v>39</v>
      </c>
      <c r="E307" s="71"/>
      <c r="F307" s="71">
        <v>2218.1</v>
      </c>
      <c r="G307" s="65">
        <v>1840</v>
      </c>
      <c r="H307" s="65">
        <v>1987.8</v>
      </c>
      <c r="I307" s="65">
        <v>2538.9</v>
      </c>
      <c r="J307" s="65">
        <v>3095.8</v>
      </c>
      <c r="K307" s="65">
        <v>3472.3</v>
      </c>
      <c r="L307" s="65">
        <v>4719.1000000000004</v>
      </c>
      <c r="M307" s="65">
        <v>4104.6000000000004</v>
      </c>
      <c r="N307" s="65">
        <v>4884.7</v>
      </c>
      <c r="O307" s="65">
        <v>4744.8999999999996</v>
      </c>
      <c r="P307" s="70">
        <v>4433.8</v>
      </c>
    </row>
    <row r="308" spans="1:16" s="40" customFormat="1" x14ac:dyDescent="0.2">
      <c r="A308" s="40" t="str">
        <f t="shared" si="9"/>
        <v>PLEducation</v>
      </c>
      <c r="B308" s="40" t="str">
        <f>VLOOKUP(C308,'A2'!$A$1:$B$35,2,FALSE)</f>
        <v>PL</v>
      </c>
      <c r="C308" s="40" t="s">
        <v>81</v>
      </c>
      <c r="D308" s="40" t="s">
        <v>40</v>
      </c>
      <c r="E308" s="71"/>
      <c r="F308" s="71">
        <v>12759.6</v>
      </c>
      <c r="G308" s="65">
        <v>11604.9</v>
      </c>
      <c r="H308" s="65">
        <v>11695.3</v>
      </c>
      <c r="I308" s="65">
        <v>14911</v>
      </c>
      <c r="J308" s="65">
        <v>16190.1</v>
      </c>
      <c r="K308" s="65">
        <v>17642.3</v>
      </c>
      <c r="L308" s="65">
        <v>20842.5</v>
      </c>
      <c r="M308" s="65">
        <v>17337.099999999999</v>
      </c>
      <c r="N308" s="65">
        <v>20026.8</v>
      </c>
      <c r="O308" s="65">
        <v>20541.900000000001</v>
      </c>
      <c r="P308" s="70">
        <v>20813.900000000001</v>
      </c>
    </row>
    <row r="309" spans="1:16" s="40" customFormat="1" x14ac:dyDescent="0.2">
      <c r="A309" s="40" t="str">
        <f t="shared" si="9"/>
        <v>PLSocial protection</v>
      </c>
      <c r="B309" s="40" t="str">
        <f>VLOOKUP(C309,'A2'!$A$1:$B$35,2,FALSE)</f>
        <v>PL</v>
      </c>
      <c r="C309" s="40" t="s">
        <v>81</v>
      </c>
      <c r="D309" s="40" t="s">
        <v>41</v>
      </c>
      <c r="E309" s="71"/>
      <c r="F309" s="71">
        <v>38444</v>
      </c>
      <c r="G309" s="65">
        <v>36057.800000000003</v>
      </c>
      <c r="H309" s="65">
        <v>35910.6</v>
      </c>
      <c r="I309" s="65">
        <v>41458.6</v>
      </c>
      <c r="J309" s="65">
        <v>45900.6</v>
      </c>
      <c r="K309" s="65">
        <v>48594</v>
      </c>
      <c r="L309" s="65">
        <v>56645.9</v>
      </c>
      <c r="M309" s="65">
        <v>51100.1</v>
      </c>
      <c r="N309" s="65">
        <v>59758.9</v>
      </c>
      <c r="O309" s="65">
        <v>58878.8</v>
      </c>
      <c r="P309" s="70">
        <v>61297.8</v>
      </c>
    </row>
    <row r="310" spans="1:16" s="40" customFormat="1" x14ac:dyDescent="0.2">
      <c r="A310" s="40" t="str">
        <f t="shared" si="9"/>
        <v>PTTotal</v>
      </c>
      <c r="B310" s="40" t="str">
        <f>VLOOKUP(C310,'A2'!$A$1:$B$35,2,FALSE)</f>
        <v>PT</v>
      </c>
      <c r="C310" s="40" t="s">
        <v>82</v>
      </c>
      <c r="D310" s="40" t="s">
        <v>47</v>
      </c>
      <c r="E310" s="71">
        <v>58031.7</v>
      </c>
      <c r="F310" s="71">
        <v>60526.7</v>
      </c>
      <c r="G310" s="65">
        <v>64105</v>
      </c>
      <c r="H310" s="65">
        <v>67822.5</v>
      </c>
      <c r="I310" s="65">
        <v>71830.3</v>
      </c>
      <c r="J310" s="65">
        <v>72735.7</v>
      </c>
      <c r="K310" s="65">
        <v>75112.7</v>
      </c>
      <c r="L310" s="65">
        <v>77055.3</v>
      </c>
      <c r="M310" s="65">
        <v>83842.3</v>
      </c>
      <c r="N310" s="65">
        <v>88987</v>
      </c>
      <c r="O310" s="65">
        <v>84422.5</v>
      </c>
    </row>
    <row r="311" spans="1:16" s="40" customFormat="1" x14ac:dyDescent="0.2">
      <c r="A311" s="40" t="str">
        <f t="shared" si="9"/>
        <v>PTGeneral public services</v>
      </c>
      <c r="B311" s="40" t="str">
        <f>VLOOKUP(C311,'A2'!$A$1:$B$35,2,FALSE)</f>
        <v>PT</v>
      </c>
      <c r="C311" s="40" t="s">
        <v>82</v>
      </c>
      <c r="D311" s="40" t="s">
        <v>32</v>
      </c>
      <c r="E311" s="71">
        <v>8193.6</v>
      </c>
      <c r="F311" s="71">
        <v>8219.5</v>
      </c>
      <c r="G311" s="65">
        <v>9123.2999999999993</v>
      </c>
      <c r="H311" s="65">
        <v>9661.1</v>
      </c>
      <c r="I311" s="65">
        <v>10321.4</v>
      </c>
      <c r="J311" s="65">
        <v>10664.8</v>
      </c>
      <c r="K311" s="65">
        <v>11881.4</v>
      </c>
      <c r="L311" s="65">
        <v>10866.5</v>
      </c>
      <c r="M311" s="65">
        <v>12354.4</v>
      </c>
      <c r="N311" s="65">
        <v>14512.5</v>
      </c>
      <c r="O311" s="65">
        <v>14427.2</v>
      </c>
    </row>
    <row r="312" spans="1:16" s="40" customFormat="1" x14ac:dyDescent="0.2">
      <c r="A312" s="40" t="str">
        <f t="shared" si="9"/>
        <v>PTDefence</v>
      </c>
      <c r="B312" s="40" t="str">
        <f>VLOOKUP(C312,'A2'!$A$1:$B$35,2,FALSE)</f>
        <v>PT</v>
      </c>
      <c r="C312" s="40" t="s">
        <v>82</v>
      </c>
      <c r="D312" s="40" t="s">
        <v>33</v>
      </c>
      <c r="E312" s="71">
        <v>1854.6</v>
      </c>
      <c r="F312" s="71">
        <v>1865.9</v>
      </c>
      <c r="G312" s="65">
        <v>1856.7</v>
      </c>
      <c r="H312" s="65">
        <v>1973.9</v>
      </c>
      <c r="I312" s="65">
        <v>2079.5</v>
      </c>
      <c r="J312" s="65">
        <v>2092.8000000000002</v>
      </c>
      <c r="K312" s="65">
        <v>2012.5</v>
      </c>
      <c r="L312" s="65">
        <v>2198.1</v>
      </c>
      <c r="M312" s="65">
        <v>2555.4</v>
      </c>
      <c r="N312" s="65">
        <v>3517.5</v>
      </c>
      <c r="O312" s="65">
        <v>2269.5</v>
      </c>
    </row>
    <row r="313" spans="1:16" s="40" customFormat="1" x14ac:dyDescent="0.2">
      <c r="A313" s="40" t="str">
        <f t="shared" si="9"/>
        <v>PTPublic order and safety</v>
      </c>
      <c r="B313" s="40" t="str">
        <f>VLOOKUP(C313,'A2'!$A$1:$B$35,2,FALSE)</f>
        <v>PT</v>
      </c>
      <c r="C313" s="40" t="s">
        <v>82</v>
      </c>
      <c r="D313" s="40" t="s">
        <v>34</v>
      </c>
      <c r="E313" s="71">
        <v>2303.8000000000002</v>
      </c>
      <c r="F313" s="71">
        <v>2541.4</v>
      </c>
      <c r="G313" s="65">
        <v>2851.9</v>
      </c>
      <c r="H313" s="65">
        <v>2878.3</v>
      </c>
      <c r="I313" s="65">
        <v>3021</v>
      </c>
      <c r="J313" s="65">
        <v>3070</v>
      </c>
      <c r="K313" s="65">
        <v>3073.8</v>
      </c>
      <c r="L313" s="65">
        <v>3259.7</v>
      </c>
      <c r="M313" s="65">
        <v>3465.5</v>
      </c>
      <c r="N313" s="65">
        <v>3496.9</v>
      </c>
      <c r="O313" s="65">
        <v>3389.4</v>
      </c>
    </row>
    <row r="314" spans="1:16" s="40" customFormat="1" x14ac:dyDescent="0.2">
      <c r="A314" s="40" t="str">
        <f t="shared" si="9"/>
        <v>PTEconomic affairs</v>
      </c>
      <c r="B314" s="40" t="str">
        <f>VLOOKUP(C314,'A2'!$A$1:$B$35,2,FALSE)</f>
        <v>PT</v>
      </c>
      <c r="C314" s="40" t="s">
        <v>82</v>
      </c>
      <c r="D314" s="40" t="s">
        <v>35</v>
      </c>
      <c r="E314" s="71">
        <v>7544.1</v>
      </c>
      <c r="F314" s="71">
        <v>7022.4</v>
      </c>
      <c r="G314" s="65">
        <v>7349.6</v>
      </c>
      <c r="H314" s="65">
        <v>7549</v>
      </c>
      <c r="I314" s="65">
        <v>7780</v>
      </c>
      <c r="J314" s="65">
        <v>6871.5</v>
      </c>
      <c r="K314" s="65">
        <v>6784.5</v>
      </c>
      <c r="L314" s="65">
        <v>7472</v>
      </c>
      <c r="M314" s="65">
        <v>7448.9</v>
      </c>
      <c r="N314" s="65">
        <v>8471</v>
      </c>
      <c r="O314" s="65">
        <v>6922.1</v>
      </c>
    </row>
    <row r="315" spans="1:16" s="40" customFormat="1" x14ac:dyDescent="0.2">
      <c r="A315" s="40" t="str">
        <f t="shared" si="9"/>
        <v>PTEnvironment protection</v>
      </c>
      <c r="B315" s="40" t="str">
        <f>VLOOKUP(C315,'A2'!$A$1:$B$35,2,FALSE)</f>
        <v>PT</v>
      </c>
      <c r="C315" s="40" t="s">
        <v>82</v>
      </c>
      <c r="D315" s="40" t="s">
        <v>36</v>
      </c>
      <c r="E315" s="71">
        <v>886.8</v>
      </c>
      <c r="F315" s="71">
        <v>899.8</v>
      </c>
      <c r="G315" s="65">
        <v>855.9</v>
      </c>
      <c r="H315" s="65">
        <v>832.7</v>
      </c>
      <c r="I315" s="65">
        <v>939.9</v>
      </c>
      <c r="J315" s="65">
        <v>1053.0999999999999</v>
      </c>
      <c r="K315" s="65">
        <v>1060</v>
      </c>
      <c r="L315" s="65">
        <v>1113.4000000000001</v>
      </c>
      <c r="M315" s="65">
        <v>1016.8</v>
      </c>
      <c r="N315" s="65">
        <v>1043.2</v>
      </c>
      <c r="O315" s="65">
        <v>909.6</v>
      </c>
    </row>
    <row r="316" spans="1:16" s="40" customFormat="1" x14ac:dyDescent="0.2">
      <c r="A316" s="40" t="str">
        <f t="shared" si="9"/>
        <v>PTHousing and community amenities</v>
      </c>
      <c r="B316" s="40" t="str">
        <f>VLOOKUP(C316,'A2'!$A$1:$B$35,2,FALSE)</f>
        <v>PT</v>
      </c>
      <c r="C316" s="40" t="s">
        <v>82</v>
      </c>
      <c r="D316" s="40" t="s">
        <v>37</v>
      </c>
      <c r="E316" s="71">
        <v>1319</v>
      </c>
      <c r="F316" s="71">
        <v>1229.5</v>
      </c>
      <c r="G316" s="65">
        <v>1007.8</v>
      </c>
      <c r="H316" s="65">
        <v>967.9</v>
      </c>
      <c r="I316" s="65">
        <v>918.9</v>
      </c>
      <c r="J316" s="65">
        <v>1071.0999999999999</v>
      </c>
      <c r="K316" s="65">
        <v>1101.9000000000001</v>
      </c>
      <c r="L316" s="65">
        <v>1187</v>
      </c>
      <c r="M316" s="65">
        <v>1266.5</v>
      </c>
      <c r="N316" s="65">
        <v>1094.0999999999999</v>
      </c>
      <c r="O316" s="65">
        <v>1089.7</v>
      </c>
    </row>
    <row r="317" spans="1:16" s="40" customFormat="1" x14ac:dyDescent="0.2">
      <c r="A317" s="40" t="str">
        <f t="shared" si="9"/>
        <v>PTHealth</v>
      </c>
      <c r="B317" s="40" t="str">
        <f>VLOOKUP(C317,'A2'!$A$1:$B$35,2,FALSE)</f>
        <v>PT</v>
      </c>
      <c r="C317" s="40" t="s">
        <v>82</v>
      </c>
      <c r="D317" s="40" t="s">
        <v>38</v>
      </c>
      <c r="E317" s="71">
        <v>8658.2999999999993</v>
      </c>
      <c r="F317" s="71">
        <v>9113.7000000000007</v>
      </c>
      <c r="G317" s="65">
        <v>9590.7999999999993</v>
      </c>
      <c r="H317" s="65">
        <v>10361.700000000001</v>
      </c>
      <c r="I317" s="65">
        <v>11054.3</v>
      </c>
      <c r="J317" s="65">
        <v>10751</v>
      </c>
      <c r="K317" s="65">
        <v>11159.4</v>
      </c>
      <c r="L317" s="65">
        <v>11302.9</v>
      </c>
      <c r="M317" s="65">
        <v>12217.1</v>
      </c>
      <c r="N317" s="65">
        <v>11658</v>
      </c>
      <c r="O317" s="65">
        <v>11680</v>
      </c>
    </row>
    <row r="318" spans="1:16" s="40" customFormat="1" x14ac:dyDescent="0.2">
      <c r="A318" s="40" t="str">
        <f t="shared" si="9"/>
        <v>PTRecreation, culture and religion</v>
      </c>
      <c r="B318" s="40" t="str">
        <f>VLOOKUP(C318,'A2'!$A$1:$B$35,2,FALSE)</f>
        <v>PT</v>
      </c>
      <c r="C318" s="40" t="s">
        <v>82</v>
      </c>
      <c r="D318" s="40" t="s">
        <v>39</v>
      </c>
      <c r="E318" s="71">
        <v>1756.7</v>
      </c>
      <c r="F318" s="71">
        <v>1793.6</v>
      </c>
      <c r="G318" s="65">
        <v>1702.2</v>
      </c>
      <c r="H318" s="65">
        <v>1693.6</v>
      </c>
      <c r="I318" s="65">
        <v>1777.5</v>
      </c>
      <c r="J318" s="65">
        <v>1732.7</v>
      </c>
      <c r="K318" s="65">
        <v>1749.8</v>
      </c>
      <c r="L318" s="65">
        <v>1842.7</v>
      </c>
      <c r="M318" s="65">
        <v>1934.7</v>
      </c>
      <c r="N318" s="65">
        <v>1834.4</v>
      </c>
      <c r="O318" s="65">
        <v>1877.8</v>
      </c>
    </row>
    <row r="319" spans="1:16" s="40" customFormat="1" x14ac:dyDescent="0.2">
      <c r="A319" s="40" t="str">
        <f t="shared" si="9"/>
        <v>PTEducation</v>
      </c>
      <c r="B319" s="40" t="str">
        <f>VLOOKUP(C319,'A2'!$A$1:$B$35,2,FALSE)</f>
        <v>PT</v>
      </c>
      <c r="C319" s="40" t="s">
        <v>82</v>
      </c>
      <c r="D319" s="40" t="s">
        <v>40</v>
      </c>
      <c r="E319" s="71">
        <v>8745.5</v>
      </c>
      <c r="F319" s="71">
        <v>9376.4</v>
      </c>
      <c r="G319" s="65">
        <v>9449.2000000000007</v>
      </c>
      <c r="H319" s="65">
        <v>10071.5</v>
      </c>
      <c r="I319" s="65">
        <v>10558</v>
      </c>
      <c r="J319" s="65">
        <v>10623.4</v>
      </c>
      <c r="K319" s="65">
        <v>10405.6</v>
      </c>
      <c r="L319" s="65">
        <v>10743</v>
      </c>
      <c r="M319" s="65">
        <v>11464.2</v>
      </c>
      <c r="N319" s="65">
        <v>12237.7</v>
      </c>
      <c r="O319" s="65">
        <v>10859.8</v>
      </c>
    </row>
    <row r="320" spans="1:16" s="40" customFormat="1" x14ac:dyDescent="0.2">
      <c r="A320" s="40" t="str">
        <f t="shared" si="9"/>
        <v>PTSocial protection</v>
      </c>
      <c r="B320" s="40" t="str">
        <f>VLOOKUP(C320,'A2'!$A$1:$B$35,2,FALSE)</f>
        <v>PT</v>
      </c>
      <c r="C320" s="40" t="s">
        <v>82</v>
      </c>
      <c r="D320" s="40" t="s">
        <v>41</v>
      </c>
      <c r="E320" s="71">
        <v>16769.3</v>
      </c>
      <c r="F320" s="71">
        <v>18464.400000000001</v>
      </c>
      <c r="G320" s="65">
        <v>20317.599999999999</v>
      </c>
      <c r="H320" s="65">
        <v>21832.7</v>
      </c>
      <c r="I320" s="65">
        <v>23379.599999999999</v>
      </c>
      <c r="J320" s="65">
        <v>24805.3</v>
      </c>
      <c r="K320" s="65">
        <v>25883.9</v>
      </c>
      <c r="L320" s="65">
        <v>27070.1</v>
      </c>
      <c r="M320" s="65">
        <v>30118.9</v>
      </c>
      <c r="N320" s="65">
        <v>31121.8</v>
      </c>
      <c r="O320" s="65">
        <v>30997.599999999999</v>
      </c>
    </row>
    <row r="321" spans="1:16" s="40" customFormat="1" x14ac:dyDescent="0.2">
      <c r="A321" s="40" t="str">
        <f t="shared" si="9"/>
        <v>ROTotal</v>
      </c>
      <c r="B321" s="40" t="str">
        <f>VLOOKUP(C321,'A2'!$A$1:$B$35,2,FALSE)</f>
        <v>RO</v>
      </c>
      <c r="C321" s="40" t="s">
        <v>83</v>
      </c>
      <c r="D321" s="40" t="s">
        <v>47</v>
      </c>
      <c r="E321" s="71">
        <v>16424.7</v>
      </c>
      <c r="F321" s="71">
        <v>17020</v>
      </c>
      <c r="G321" s="65">
        <v>17588.7</v>
      </c>
      <c r="H321" s="65">
        <v>20489.7</v>
      </c>
      <c r="I321" s="65">
        <v>26808</v>
      </c>
      <c r="J321" s="65">
        <v>34743.9</v>
      </c>
      <c r="K321" s="65">
        <v>47690.7</v>
      </c>
      <c r="L321" s="65">
        <v>54907</v>
      </c>
      <c r="M321" s="65">
        <v>48610.1</v>
      </c>
      <c r="N321" s="65">
        <v>49854.5</v>
      </c>
      <c r="O321" s="65">
        <v>51828.6</v>
      </c>
      <c r="P321" s="76">
        <v>48239.1</v>
      </c>
    </row>
    <row r="322" spans="1:16" s="40" customFormat="1" x14ac:dyDescent="0.2">
      <c r="A322" s="40" t="str">
        <f t="shared" si="9"/>
        <v>ROGeneral public services</v>
      </c>
      <c r="B322" s="40" t="str">
        <f>VLOOKUP(C322,'A2'!$A$1:$B$35,2,FALSE)</f>
        <v>RO</v>
      </c>
      <c r="C322" s="40" t="s">
        <v>83</v>
      </c>
      <c r="D322" s="40" t="s">
        <v>32</v>
      </c>
      <c r="E322" s="71">
        <v>2926.9</v>
      </c>
      <c r="F322" s="71">
        <v>2604.6999999999998</v>
      </c>
      <c r="G322" s="65">
        <v>2181.9</v>
      </c>
      <c r="H322" s="65">
        <v>2384.6999999999998</v>
      </c>
      <c r="I322" s="65">
        <v>2611.8000000000002</v>
      </c>
      <c r="J322" s="65">
        <v>3211.3</v>
      </c>
      <c r="K322" s="65">
        <v>5406.7</v>
      </c>
      <c r="L322" s="65">
        <v>6534.5</v>
      </c>
      <c r="M322" s="65">
        <v>4984.5</v>
      </c>
      <c r="N322" s="65">
        <v>5501.6</v>
      </c>
      <c r="O322" s="65">
        <v>6271.8</v>
      </c>
      <c r="P322" s="76">
        <v>6393.4</v>
      </c>
    </row>
    <row r="323" spans="1:16" s="40" customFormat="1" x14ac:dyDescent="0.2">
      <c r="A323" s="40" t="str">
        <f t="shared" si="9"/>
        <v>RODefence</v>
      </c>
      <c r="B323" s="40" t="str">
        <f>VLOOKUP(C323,'A2'!$A$1:$B$35,2,FALSE)</f>
        <v>RO</v>
      </c>
      <c r="C323" s="40" t="s">
        <v>83</v>
      </c>
      <c r="D323" s="40" t="s">
        <v>33</v>
      </c>
      <c r="E323" s="71">
        <v>858.7</v>
      </c>
      <c r="F323" s="71">
        <v>1080.8</v>
      </c>
      <c r="G323" s="65">
        <v>1331.7</v>
      </c>
      <c r="H323" s="65">
        <v>1340.9</v>
      </c>
      <c r="I323" s="65">
        <v>2375.5</v>
      </c>
      <c r="J323" s="65">
        <v>2253.6</v>
      </c>
      <c r="K323" s="65">
        <v>2237.3000000000002</v>
      </c>
      <c r="L323" s="65">
        <v>2074.3000000000002</v>
      </c>
      <c r="M323" s="65">
        <v>1770.6</v>
      </c>
      <c r="N323" s="65">
        <v>1828.4</v>
      </c>
      <c r="O323" s="65">
        <v>1118.5999999999999</v>
      </c>
      <c r="P323" s="76">
        <v>954.8</v>
      </c>
    </row>
    <row r="324" spans="1:16" s="40" customFormat="1" x14ac:dyDescent="0.2">
      <c r="A324" s="40" t="str">
        <f t="shared" si="9"/>
        <v>ROPublic order and safety</v>
      </c>
      <c r="B324" s="40" t="str">
        <f>VLOOKUP(C324,'A2'!$A$1:$B$35,2,FALSE)</f>
        <v>RO</v>
      </c>
      <c r="C324" s="40" t="s">
        <v>83</v>
      </c>
      <c r="D324" s="40" t="s">
        <v>34</v>
      </c>
      <c r="E324" s="71">
        <v>718.7</v>
      </c>
      <c r="F324" s="71">
        <v>967.6</v>
      </c>
      <c r="G324" s="65">
        <v>973.8</v>
      </c>
      <c r="H324" s="65">
        <v>1118.2</v>
      </c>
      <c r="I324" s="65">
        <v>1682.9</v>
      </c>
      <c r="J324" s="65">
        <v>2340.8000000000002</v>
      </c>
      <c r="K324" s="65">
        <v>3054.9</v>
      </c>
      <c r="L324" s="65">
        <v>3139.1</v>
      </c>
      <c r="M324" s="65">
        <v>2554.4</v>
      </c>
      <c r="N324" s="65">
        <v>3008.2</v>
      </c>
      <c r="O324" s="65">
        <v>2883.3</v>
      </c>
      <c r="P324" s="76">
        <v>2881.5</v>
      </c>
    </row>
    <row r="325" spans="1:16" s="40" customFormat="1" x14ac:dyDescent="0.2">
      <c r="A325" s="40" t="str">
        <f t="shared" si="9"/>
        <v>ROEconomic affairs</v>
      </c>
      <c r="B325" s="40" t="str">
        <f>VLOOKUP(C325,'A2'!$A$1:$B$35,2,FALSE)</f>
        <v>RO</v>
      </c>
      <c r="C325" s="40" t="s">
        <v>83</v>
      </c>
      <c r="D325" s="40" t="s">
        <v>35</v>
      </c>
      <c r="E325" s="71">
        <v>2218.5</v>
      </c>
      <c r="F325" s="71">
        <v>2133.3000000000002</v>
      </c>
      <c r="G325" s="65">
        <v>2579.4</v>
      </c>
      <c r="H325" s="65">
        <v>3431.2</v>
      </c>
      <c r="I325" s="65">
        <v>4208.2</v>
      </c>
      <c r="J325" s="65">
        <v>6760.3</v>
      </c>
      <c r="K325" s="65">
        <v>10400.700000000001</v>
      </c>
      <c r="L325" s="65">
        <v>10945.3</v>
      </c>
      <c r="M325" s="65">
        <v>9087.1</v>
      </c>
      <c r="N325" s="65">
        <v>8466.7999999999993</v>
      </c>
      <c r="O325" s="65">
        <v>8866.5</v>
      </c>
      <c r="P325" s="76">
        <v>8187.2</v>
      </c>
    </row>
    <row r="326" spans="1:16" s="40" customFormat="1" x14ac:dyDescent="0.2">
      <c r="A326" s="40" t="str">
        <f t="shared" si="9"/>
        <v>ROEnvironment protection</v>
      </c>
      <c r="B326" s="40" t="str">
        <f>VLOOKUP(C326,'A2'!$A$1:$B$35,2,FALSE)</f>
        <v>RO</v>
      </c>
      <c r="C326" s="40" t="s">
        <v>83</v>
      </c>
      <c r="D326" s="40" t="s">
        <v>36</v>
      </c>
      <c r="E326" s="71">
        <v>120.8</v>
      </c>
      <c r="F326" s="71">
        <v>115</v>
      </c>
      <c r="G326" s="65">
        <v>104.1</v>
      </c>
      <c r="H326" s="65">
        <v>75.099999999999994</v>
      </c>
      <c r="I326" s="65">
        <v>254.5</v>
      </c>
      <c r="J326" s="65">
        <v>344.1</v>
      </c>
      <c r="K326" s="65">
        <v>520.79999999999995</v>
      </c>
      <c r="L326" s="65">
        <v>678.1</v>
      </c>
      <c r="M326" s="65">
        <v>679.4</v>
      </c>
      <c r="N326" s="65">
        <v>910.2</v>
      </c>
      <c r="O326" s="65">
        <v>1231</v>
      </c>
      <c r="P326" s="76">
        <v>1035.5</v>
      </c>
    </row>
    <row r="327" spans="1:16" s="40" customFormat="1" x14ac:dyDescent="0.2">
      <c r="A327" s="40" t="str">
        <f t="shared" si="9"/>
        <v>ROHousing and community amenities</v>
      </c>
      <c r="B327" s="40" t="str">
        <f>VLOOKUP(C327,'A2'!$A$1:$B$35,2,FALSE)</f>
        <v>RO</v>
      </c>
      <c r="C327" s="40" t="s">
        <v>83</v>
      </c>
      <c r="D327" s="40" t="s">
        <v>37</v>
      </c>
      <c r="E327" s="71">
        <v>654.79999999999995</v>
      </c>
      <c r="F327" s="71">
        <v>940.4</v>
      </c>
      <c r="G327" s="65">
        <v>1078.3</v>
      </c>
      <c r="H327" s="65">
        <v>1264.2</v>
      </c>
      <c r="I327" s="65">
        <v>1288.5</v>
      </c>
      <c r="J327" s="65">
        <v>1435.4</v>
      </c>
      <c r="K327" s="65">
        <v>1938</v>
      </c>
      <c r="L327" s="65">
        <v>1833.4</v>
      </c>
      <c r="M327" s="65">
        <v>1638.7</v>
      </c>
      <c r="N327" s="65">
        <v>1624.1</v>
      </c>
      <c r="O327" s="65">
        <v>1625.8</v>
      </c>
      <c r="P327" s="76">
        <v>1470.8</v>
      </c>
    </row>
    <row r="328" spans="1:16" s="40" customFormat="1" x14ac:dyDescent="0.2">
      <c r="A328" s="40" t="str">
        <f t="shared" si="9"/>
        <v>ROHealth</v>
      </c>
      <c r="B328" s="40" t="str">
        <f>VLOOKUP(C328,'A2'!$A$1:$B$35,2,FALSE)</f>
        <v>RO</v>
      </c>
      <c r="C328" s="40" t="s">
        <v>83</v>
      </c>
      <c r="D328" s="40" t="s">
        <v>38</v>
      </c>
      <c r="E328" s="71">
        <v>1855.3</v>
      </c>
      <c r="F328" s="71">
        <v>2002.9</v>
      </c>
      <c r="G328" s="65">
        <v>1815.6</v>
      </c>
      <c r="H328" s="65">
        <v>1553.8</v>
      </c>
      <c r="I328" s="65">
        <v>2147.8000000000002</v>
      </c>
      <c r="J328" s="65">
        <v>2633.4</v>
      </c>
      <c r="K328" s="65">
        <v>3864.8</v>
      </c>
      <c r="L328" s="65">
        <v>4506.3</v>
      </c>
      <c r="M328" s="65">
        <v>4530.2</v>
      </c>
      <c r="N328" s="65">
        <v>4498.7</v>
      </c>
      <c r="O328" s="65">
        <v>4444.3</v>
      </c>
      <c r="P328" s="76">
        <v>4089.5</v>
      </c>
    </row>
    <row r="329" spans="1:16" s="40" customFormat="1" x14ac:dyDescent="0.2">
      <c r="A329" s="40" t="str">
        <f t="shared" si="9"/>
        <v>RORecreation, culture and religion</v>
      </c>
      <c r="B329" s="40" t="str">
        <f>VLOOKUP(C329,'A2'!$A$1:$B$35,2,FALSE)</f>
        <v>RO</v>
      </c>
      <c r="C329" s="40" t="s">
        <v>83</v>
      </c>
      <c r="D329" s="40" t="s">
        <v>39</v>
      </c>
      <c r="E329" s="71">
        <v>264.10000000000002</v>
      </c>
      <c r="F329" s="71">
        <v>306.60000000000002</v>
      </c>
      <c r="G329" s="65">
        <v>376.4</v>
      </c>
      <c r="H329" s="65">
        <v>415.8</v>
      </c>
      <c r="I329" s="65">
        <v>532.1</v>
      </c>
      <c r="J329" s="65">
        <v>988.3</v>
      </c>
      <c r="K329" s="65">
        <v>1354.6</v>
      </c>
      <c r="L329" s="65">
        <v>1593.9</v>
      </c>
      <c r="M329" s="65">
        <v>1275.5999999999999</v>
      </c>
      <c r="N329" s="65">
        <v>1313.7</v>
      </c>
      <c r="O329" s="65">
        <v>1409.7</v>
      </c>
      <c r="P329" s="76">
        <v>1338.4</v>
      </c>
    </row>
    <row r="330" spans="1:16" s="40" customFormat="1" x14ac:dyDescent="0.2">
      <c r="A330" s="40" t="str">
        <f t="shared" si="9"/>
        <v>ROEducation</v>
      </c>
      <c r="B330" s="40" t="str">
        <f>VLOOKUP(C330,'A2'!$A$1:$B$35,2,FALSE)</f>
        <v>RO</v>
      </c>
      <c r="C330" s="40" t="s">
        <v>83</v>
      </c>
      <c r="D330" s="40" t="s">
        <v>40</v>
      </c>
      <c r="E330" s="71">
        <v>1752.5</v>
      </c>
      <c r="F330" s="71">
        <v>1950.1</v>
      </c>
      <c r="G330" s="65">
        <v>1864.4</v>
      </c>
      <c r="H330" s="65">
        <v>2208.1</v>
      </c>
      <c r="I330" s="65">
        <v>2869.5</v>
      </c>
      <c r="J330" s="65">
        <v>4027.1</v>
      </c>
      <c r="K330" s="65">
        <v>4915</v>
      </c>
      <c r="L330" s="65">
        <v>6252.9</v>
      </c>
      <c r="M330" s="65">
        <v>4830.8999999999996</v>
      </c>
      <c r="N330" s="65">
        <v>4160.3</v>
      </c>
      <c r="O330" s="65">
        <v>5428.5</v>
      </c>
      <c r="P330" s="76">
        <v>3963.7</v>
      </c>
    </row>
    <row r="331" spans="1:16" s="40" customFormat="1" x14ac:dyDescent="0.2">
      <c r="A331" s="40" t="str">
        <f t="shared" si="9"/>
        <v>ROSocial protection</v>
      </c>
      <c r="B331" s="40" t="str">
        <f>VLOOKUP(C331,'A2'!$A$1:$B$35,2,FALSE)</f>
        <v>RO</v>
      </c>
      <c r="C331" s="40" t="s">
        <v>83</v>
      </c>
      <c r="D331" s="40" t="s">
        <v>41</v>
      </c>
      <c r="E331" s="71">
        <v>5054.2</v>
      </c>
      <c r="F331" s="71">
        <v>4918.7</v>
      </c>
      <c r="G331" s="65">
        <v>5283.3</v>
      </c>
      <c r="H331" s="65">
        <v>6697.8</v>
      </c>
      <c r="I331" s="65">
        <v>8837.4</v>
      </c>
      <c r="J331" s="65">
        <v>10749.6</v>
      </c>
      <c r="K331" s="65">
        <v>13997.9</v>
      </c>
      <c r="L331" s="65">
        <v>17349.3</v>
      </c>
      <c r="M331" s="65">
        <v>17258.7</v>
      </c>
      <c r="N331" s="65">
        <v>18542.599999999999</v>
      </c>
      <c r="O331" s="65">
        <v>18549</v>
      </c>
      <c r="P331" s="76">
        <v>17924.3</v>
      </c>
    </row>
    <row r="332" spans="1:16" s="40" customFormat="1" x14ac:dyDescent="0.2">
      <c r="A332" s="40" t="str">
        <f t="shared" si="9"/>
        <v>SITotal</v>
      </c>
      <c r="B332" s="40" t="str">
        <f>VLOOKUP(C332,'A2'!$A$1:$B$35,2,FALSE)</f>
        <v>SI</v>
      </c>
      <c r="C332" s="40" t="s">
        <v>84</v>
      </c>
      <c r="D332" s="40" t="s">
        <v>47</v>
      </c>
      <c r="E332" s="71">
        <v>10800.3</v>
      </c>
      <c r="F332" s="71">
        <v>11364.5</v>
      </c>
      <c r="G332" s="65">
        <v>11937.6</v>
      </c>
      <c r="H332" s="65">
        <v>12425.6</v>
      </c>
      <c r="I332" s="65">
        <v>12951.7</v>
      </c>
      <c r="J332" s="65">
        <v>13764.2</v>
      </c>
      <c r="K332" s="65">
        <v>14625</v>
      </c>
      <c r="L332" s="65">
        <v>16409.7</v>
      </c>
      <c r="M332" s="65">
        <v>17235.5</v>
      </c>
      <c r="N332" s="65">
        <v>17546.3</v>
      </c>
      <c r="O332" s="65">
        <v>18046.7</v>
      </c>
      <c r="P332" s="70">
        <v>16974.5</v>
      </c>
    </row>
    <row r="333" spans="1:16" s="40" customFormat="1" x14ac:dyDescent="0.2">
      <c r="A333" s="40" t="str">
        <f t="shared" si="9"/>
        <v>SIGeneral public services</v>
      </c>
      <c r="B333" s="40" t="str">
        <f>VLOOKUP(C333,'A2'!$A$1:$B$35,2,FALSE)</f>
        <v>SI</v>
      </c>
      <c r="C333" s="40" t="s">
        <v>84</v>
      </c>
      <c r="D333" s="40" t="s">
        <v>32</v>
      </c>
      <c r="E333" s="71">
        <v>1551.1</v>
      </c>
      <c r="F333" s="71">
        <v>1454.8</v>
      </c>
      <c r="G333" s="65">
        <v>1460.8</v>
      </c>
      <c r="H333" s="65">
        <v>1564.2</v>
      </c>
      <c r="I333" s="65">
        <v>1663</v>
      </c>
      <c r="J333" s="65">
        <v>1701</v>
      </c>
      <c r="K333" s="65">
        <v>1789.8</v>
      </c>
      <c r="L333" s="65">
        <v>1853.9</v>
      </c>
      <c r="M333" s="65">
        <v>1951.9</v>
      </c>
      <c r="N333" s="65">
        <v>1984.7</v>
      </c>
      <c r="O333" s="65">
        <v>2155.6999999999998</v>
      </c>
      <c r="P333" s="70">
        <v>2059.3000000000002</v>
      </c>
    </row>
    <row r="334" spans="1:16" s="40" customFormat="1" x14ac:dyDescent="0.2">
      <c r="A334" s="40" t="str">
        <f t="shared" si="9"/>
        <v>SIDefence</v>
      </c>
      <c r="B334" s="40" t="str">
        <f>VLOOKUP(C334,'A2'!$A$1:$B$35,2,FALSE)</f>
        <v>SI</v>
      </c>
      <c r="C334" s="40" t="s">
        <v>84</v>
      </c>
      <c r="D334" s="40" t="s">
        <v>33</v>
      </c>
      <c r="E334" s="71">
        <v>291.10000000000002</v>
      </c>
      <c r="F334" s="71">
        <v>302.3</v>
      </c>
      <c r="G334" s="65">
        <v>320.5</v>
      </c>
      <c r="H334" s="65">
        <v>354.9</v>
      </c>
      <c r="I334" s="65">
        <v>384</v>
      </c>
      <c r="J334" s="65">
        <v>458.4</v>
      </c>
      <c r="K334" s="65">
        <v>529.6</v>
      </c>
      <c r="L334" s="65">
        <v>532</v>
      </c>
      <c r="M334" s="65">
        <v>533</v>
      </c>
      <c r="N334" s="65">
        <v>547.29999999999995</v>
      </c>
      <c r="O334" s="65">
        <v>422.2</v>
      </c>
      <c r="P334" s="40">
        <v>379.5</v>
      </c>
    </row>
    <row r="335" spans="1:16" s="40" customFormat="1" x14ac:dyDescent="0.2">
      <c r="A335" s="40" t="str">
        <f t="shared" si="9"/>
        <v>SIPublic order and safety</v>
      </c>
      <c r="B335" s="40" t="str">
        <f>VLOOKUP(C335,'A2'!$A$1:$B$35,2,FALSE)</f>
        <v>SI</v>
      </c>
      <c r="C335" s="40" t="s">
        <v>84</v>
      </c>
      <c r="D335" s="40" t="s">
        <v>34</v>
      </c>
      <c r="E335" s="71">
        <v>431.7</v>
      </c>
      <c r="F335" s="71">
        <v>462.6</v>
      </c>
      <c r="G335" s="65">
        <v>494.6</v>
      </c>
      <c r="H335" s="65">
        <v>507.2</v>
      </c>
      <c r="I335" s="65">
        <v>507.9</v>
      </c>
      <c r="J335" s="65">
        <v>555.6</v>
      </c>
      <c r="K335" s="65">
        <v>589.5</v>
      </c>
      <c r="L335" s="65">
        <v>639</v>
      </c>
      <c r="M335" s="65">
        <v>656.1</v>
      </c>
      <c r="N335" s="65">
        <v>681.1</v>
      </c>
      <c r="O335" s="65">
        <v>670.1</v>
      </c>
      <c r="P335" s="40">
        <v>629.6</v>
      </c>
    </row>
    <row r="336" spans="1:16" s="40" customFormat="1" x14ac:dyDescent="0.2">
      <c r="A336" s="40" t="str">
        <f t="shared" si="9"/>
        <v>SIEconomic affairs</v>
      </c>
      <c r="B336" s="40" t="str">
        <f>VLOOKUP(C336,'A2'!$A$1:$B$35,2,FALSE)</f>
        <v>SI</v>
      </c>
      <c r="C336" s="40" t="s">
        <v>84</v>
      </c>
      <c r="D336" s="40" t="s">
        <v>35</v>
      </c>
      <c r="E336" s="71">
        <v>1011.1</v>
      </c>
      <c r="F336" s="71">
        <v>1091.9000000000001</v>
      </c>
      <c r="G336" s="65">
        <v>1243.5</v>
      </c>
      <c r="H336" s="65">
        <v>1157.7</v>
      </c>
      <c r="I336" s="65">
        <v>1068</v>
      </c>
      <c r="J336" s="65">
        <v>1196.5999999999999</v>
      </c>
      <c r="K336" s="65">
        <v>1369</v>
      </c>
      <c r="L336" s="65">
        <v>1683.7</v>
      </c>
      <c r="M336" s="65">
        <v>1647.7</v>
      </c>
      <c r="N336" s="65">
        <v>1632.1</v>
      </c>
      <c r="O336" s="65">
        <v>1842.3</v>
      </c>
      <c r="P336" s="70">
        <v>1378.6</v>
      </c>
    </row>
    <row r="337" spans="1:21" s="40" customFormat="1" x14ac:dyDescent="0.2">
      <c r="A337" s="40" t="str">
        <f t="shared" si="9"/>
        <v>SIEnvironment protection</v>
      </c>
      <c r="B337" s="40" t="str">
        <f>VLOOKUP(C337,'A2'!$A$1:$B$35,2,FALSE)</f>
        <v>SI</v>
      </c>
      <c r="C337" s="40" t="s">
        <v>84</v>
      </c>
      <c r="D337" s="40" t="s">
        <v>36</v>
      </c>
      <c r="E337" s="71">
        <v>175.8</v>
      </c>
      <c r="F337" s="71">
        <v>201.7</v>
      </c>
      <c r="G337" s="65">
        <v>227.4</v>
      </c>
      <c r="H337" s="65">
        <v>245</v>
      </c>
      <c r="I337" s="65">
        <v>234.8</v>
      </c>
      <c r="J337" s="65">
        <v>255</v>
      </c>
      <c r="K337" s="65">
        <v>260.89999999999998</v>
      </c>
      <c r="L337" s="65">
        <v>286.2</v>
      </c>
      <c r="M337" s="65">
        <v>321.60000000000002</v>
      </c>
      <c r="N337" s="65">
        <v>259.3</v>
      </c>
      <c r="O337" s="65">
        <v>291.10000000000002</v>
      </c>
      <c r="P337" s="40">
        <v>246.8</v>
      </c>
    </row>
    <row r="338" spans="1:21" s="40" customFormat="1" x14ac:dyDescent="0.2">
      <c r="A338" s="40" t="str">
        <f t="shared" si="9"/>
        <v>SIHousing and community amenities</v>
      </c>
      <c r="B338" s="40" t="str">
        <f>VLOOKUP(C338,'A2'!$A$1:$B$35,2,FALSE)</f>
        <v>SI</v>
      </c>
      <c r="C338" s="40" t="s">
        <v>84</v>
      </c>
      <c r="D338" s="40" t="s">
        <v>37</v>
      </c>
      <c r="E338" s="71">
        <v>149.19999999999999</v>
      </c>
      <c r="F338" s="71">
        <v>140.4</v>
      </c>
      <c r="G338" s="65">
        <v>140.6</v>
      </c>
      <c r="H338" s="65">
        <v>150.80000000000001</v>
      </c>
      <c r="I338" s="65">
        <v>157.5</v>
      </c>
      <c r="J338" s="65">
        <v>192.2</v>
      </c>
      <c r="K338" s="65">
        <v>206.1</v>
      </c>
      <c r="L338" s="65">
        <v>320</v>
      </c>
      <c r="M338" s="65">
        <v>289</v>
      </c>
      <c r="N338" s="65">
        <v>249.9</v>
      </c>
      <c r="O338" s="65">
        <v>239.7</v>
      </c>
      <c r="P338" s="40">
        <v>265.60000000000002</v>
      </c>
    </row>
    <row r="339" spans="1:21" s="40" customFormat="1" x14ac:dyDescent="0.2">
      <c r="A339" s="40" t="str">
        <f t="shared" si="9"/>
        <v>SIHealth</v>
      </c>
      <c r="B339" s="40" t="str">
        <f>VLOOKUP(C339,'A2'!$A$1:$B$35,2,FALSE)</f>
        <v>SI</v>
      </c>
      <c r="C339" s="40" t="s">
        <v>84</v>
      </c>
      <c r="D339" s="40" t="s">
        <v>38</v>
      </c>
      <c r="E339" s="71">
        <v>1506</v>
      </c>
      <c r="F339" s="71">
        <v>1605</v>
      </c>
      <c r="G339" s="65">
        <v>1666.4</v>
      </c>
      <c r="H339" s="65">
        <v>1745</v>
      </c>
      <c r="I339" s="65">
        <v>1813.1</v>
      </c>
      <c r="J339" s="65">
        <v>1946.3</v>
      </c>
      <c r="K339" s="65">
        <v>2047.4</v>
      </c>
      <c r="L339" s="65">
        <v>2303.1999999999998</v>
      </c>
      <c r="M339" s="65">
        <v>2498.1</v>
      </c>
      <c r="N339" s="65">
        <v>2455.1999999999998</v>
      </c>
      <c r="O339" s="65">
        <v>2496</v>
      </c>
      <c r="P339" s="70">
        <v>2456.1</v>
      </c>
    </row>
    <row r="340" spans="1:21" s="40" customFormat="1" x14ac:dyDescent="0.2">
      <c r="A340" s="40" t="str">
        <f t="shared" si="9"/>
        <v>SIRecreation, culture and religion</v>
      </c>
      <c r="B340" s="40" t="str">
        <f>VLOOKUP(C340,'A2'!$A$1:$B$35,2,FALSE)</f>
        <v>SI</v>
      </c>
      <c r="C340" s="40" t="s">
        <v>84</v>
      </c>
      <c r="D340" s="40" t="s">
        <v>39</v>
      </c>
      <c r="E340" s="71">
        <v>287</v>
      </c>
      <c r="F340" s="71">
        <v>321.5</v>
      </c>
      <c r="G340" s="65">
        <v>330.7</v>
      </c>
      <c r="H340" s="65">
        <v>348.9</v>
      </c>
      <c r="I340" s="65">
        <v>371.4</v>
      </c>
      <c r="J340" s="65">
        <v>402.7</v>
      </c>
      <c r="K340" s="65">
        <v>426.4</v>
      </c>
      <c r="L340" s="65">
        <v>609.5</v>
      </c>
      <c r="M340" s="65">
        <v>629.4</v>
      </c>
      <c r="N340" s="65">
        <v>780.9</v>
      </c>
      <c r="O340" s="65">
        <v>674.4</v>
      </c>
      <c r="P340" s="40">
        <v>628.9</v>
      </c>
    </row>
    <row r="341" spans="1:21" s="40" customFormat="1" x14ac:dyDescent="0.2">
      <c r="A341" s="40" t="str">
        <f t="shared" si="9"/>
        <v>SIEducation</v>
      </c>
      <c r="B341" s="40" t="str">
        <f>VLOOKUP(C341,'A2'!$A$1:$B$35,2,FALSE)</f>
        <v>SI</v>
      </c>
      <c r="C341" s="40" t="s">
        <v>84</v>
      </c>
      <c r="D341" s="40" t="s">
        <v>40</v>
      </c>
      <c r="E341" s="71">
        <v>1488</v>
      </c>
      <c r="F341" s="71">
        <v>1592.9</v>
      </c>
      <c r="G341" s="65">
        <v>1661.3</v>
      </c>
      <c r="H341" s="65">
        <v>1759.5</v>
      </c>
      <c r="I341" s="65">
        <v>1912</v>
      </c>
      <c r="J341" s="65">
        <v>1974.2</v>
      </c>
      <c r="K341" s="65">
        <v>2051.4</v>
      </c>
      <c r="L341" s="65">
        <v>2272.9</v>
      </c>
      <c r="M341" s="65">
        <v>2313.3000000000002</v>
      </c>
      <c r="N341" s="65">
        <v>2343.4</v>
      </c>
      <c r="O341" s="65">
        <v>2392.4</v>
      </c>
      <c r="P341" s="70">
        <v>2264.6</v>
      </c>
    </row>
    <row r="342" spans="1:21" s="40" customFormat="1" x14ac:dyDescent="0.2">
      <c r="A342" s="40" t="str">
        <f t="shared" si="9"/>
        <v>SISocial protection</v>
      </c>
      <c r="B342" s="40" t="str">
        <f>VLOOKUP(C342,'A2'!$A$1:$B$35,2,FALSE)</f>
        <v>SI</v>
      </c>
      <c r="C342" s="40" t="s">
        <v>84</v>
      </c>
      <c r="D342" s="40" t="s">
        <v>41</v>
      </c>
      <c r="E342" s="71">
        <v>3909.3</v>
      </c>
      <c r="F342" s="71">
        <v>4191.3</v>
      </c>
      <c r="G342" s="65">
        <v>4391.8</v>
      </c>
      <c r="H342" s="65">
        <v>4592.5</v>
      </c>
      <c r="I342" s="65">
        <v>4840.2</v>
      </c>
      <c r="J342" s="65">
        <v>5082.3</v>
      </c>
      <c r="K342" s="65">
        <v>5355</v>
      </c>
      <c r="L342" s="65">
        <v>5909.3</v>
      </c>
      <c r="M342" s="65">
        <v>6395.3</v>
      </c>
      <c r="N342" s="65">
        <v>6612.5</v>
      </c>
      <c r="O342" s="65">
        <v>6862.8</v>
      </c>
      <c r="P342" s="70">
        <v>6665.6</v>
      </c>
    </row>
    <row r="343" spans="1:21" s="40" customFormat="1" x14ac:dyDescent="0.2">
      <c r="A343" s="40" t="str">
        <f t="shared" si="9"/>
        <v>SKTotal</v>
      </c>
      <c r="B343" s="40" t="str">
        <f>VLOOKUP(C343,'A2'!$A$1:$B$35,2,FALSE)</f>
        <v>SK</v>
      </c>
      <c r="C343" s="40" t="s">
        <v>85</v>
      </c>
      <c r="D343" s="40" t="s">
        <v>47</v>
      </c>
      <c r="E343" s="71">
        <v>10481.200000000001</v>
      </c>
      <c r="F343" s="71">
        <v>11702.8</v>
      </c>
      <c r="G343" s="65">
        <v>11834.8</v>
      </c>
      <c r="H343" s="65">
        <v>12807.2</v>
      </c>
      <c r="I343" s="65">
        <v>14618.6</v>
      </c>
      <c r="J343" s="65">
        <v>16252.8</v>
      </c>
      <c r="K343" s="65">
        <v>18750.900000000001</v>
      </c>
      <c r="L343" s="65">
        <v>22491.4</v>
      </c>
      <c r="M343" s="65">
        <v>26096.9</v>
      </c>
      <c r="N343" s="65">
        <v>26328.3</v>
      </c>
      <c r="O343" s="65">
        <v>26490.6</v>
      </c>
      <c r="P343" s="65">
        <v>26851.8</v>
      </c>
      <c r="Q343" s="65">
        <v>26187.463</v>
      </c>
      <c r="R343" s="65">
        <v>28049.575000000001</v>
      </c>
      <c r="S343" s="65">
        <v>27625.858</v>
      </c>
      <c r="T343" s="65">
        <v>28249.258000000002</v>
      </c>
      <c r="U343" s="65"/>
    </row>
    <row r="344" spans="1:21" s="40" customFormat="1" x14ac:dyDescent="0.2">
      <c r="A344" s="40" t="str">
        <f t="shared" si="9"/>
        <v>SKGeneral public services</v>
      </c>
      <c r="B344" s="40" t="str">
        <f>VLOOKUP(C344,'A2'!$A$1:$B$35,2,FALSE)</f>
        <v>SK</v>
      </c>
      <c r="C344" s="40" t="s">
        <v>85</v>
      </c>
      <c r="D344" s="40" t="s">
        <v>32</v>
      </c>
      <c r="E344" s="71">
        <v>1792.6</v>
      </c>
      <c r="F344" s="71">
        <v>1863</v>
      </c>
      <c r="G344" s="65">
        <v>1597</v>
      </c>
      <c r="H344" s="65">
        <v>1914.7</v>
      </c>
      <c r="I344" s="65">
        <v>2336.5</v>
      </c>
      <c r="J344" s="65">
        <v>2080.1999999999998</v>
      </c>
      <c r="K344" s="65">
        <v>2049.4</v>
      </c>
      <c r="L344" s="65">
        <v>2369.5</v>
      </c>
      <c r="M344" s="65">
        <v>3417.3</v>
      </c>
      <c r="N344" s="65">
        <v>4161.5</v>
      </c>
      <c r="O344" s="65">
        <v>4062.2</v>
      </c>
      <c r="P344" s="65">
        <v>4271.8</v>
      </c>
      <c r="Q344" s="65">
        <v>3693.6970000000001</v>
      </c>
      <c r="R344" s="65">
        <v>4633.3599999999997</v>
      </c>
      <c r="S344" s="65">
        <v>4687.9440000000004</v>
      </c>
      <c r="T344" s="65">
        <v>5243.33</v>
      </c>
      <c r="U344" s="65"/>
    </row>
    <row r="345" spans="1:21" s="40" customFormat="1" x14ac:dyDescent="0.2">
      <c r="A345" s="40" t="str">
        <f t="shared" si="9"/>
        <v>SKDefence</v>
      </c>
      <c r="B345" s="40" t="str">
        <f>VLOOKUP(C345,'A2'!$A$1:$B$35,2,FALSE)</f>
        <v>SK</v>
      </c>
      <c r="C345" s="40" t="s">
        <v>85</v>
      </c>
      <c r="D345" s="40" t="s">
        <v>33</v>
      </c>
      <c r="E345" s="71">
        <v>523.6</v>
      </c>
      <c r="F345" s="71">
        <v>552.6</v>
      </c>
      <c r="G345" s="65">
        <v>516.4</v>
      </c>
      <c r="H345" s="65">
        <v>644.1</v>
      </c>
      <c r="I345" s="65">
        <v>623.4</v>
      </c>
      <c r="J345" s="65">
        <v>758.5</v>
      </c>
      <c r="K345" s="65">
        <v>849.3</v>
      </c>
      <c r="L345" s="65">
        <v>860.3</v>
      </c>
      <c r="M345" s="65">
        <v>942.5</v>
      </c>
      <c r="N345" s="65">
        <v>822.5</v>
      </c>
      <c r="O345" s="65">
        <v>712.4</v>
      </c>
      <c r="P345" s="65">
        <v>737.3</v>
      </c>
      <c r="Q345" s="65">
        <v>671.05899999999997</v>
      </c>
      <c r="R345" s="65">
        <v>701.70399999999995</v>
      </c>
      <c r="S345" s="65">
        <v>737.16499999999996</v>
      </c>
      <c r="T345" s="65">
        <v>736.79200000000003</v>
      </c>
      <c r="U345" s="65"/>
    </row>
    <row r="346" spans="1:21" s="40" customFormat="1" x14ac:dyDescent="0.2">
      <c r="A346" s="40" t="str">
        <f t="shared" si="9"/>
        <v>SKPublic order and safety</v>
      </c>
      <c r="B346" s="40" t="str">
        <f>VLOOKUP(C346,'A2'!$A$1:$B$35,2,FALSE)</f>
        <v>SK</v>
      </c>
      <c r="C346" s="40" t="s">
        <v>85</v>
      </c>
      <c r="D346" s="40" t="s">
        <v>34</v>
      </c>
      <c r="E346" s="71">
        <v>650.9</v>
      </c>
      <c r="F346" s="71">
        <v>689.1</v>
      </c>
      <c r="G346" s="65">
        <v>571.1</v>
      </c>
      <c r="H346" s="65">
        <v>794</v>
      </c>
      <c r="I346" s="65">
        <v>787.9</v>
      </c>
      <c r="J346" s="65">
        <v>915.6</v>
      </c>
      <c r="K346" s="65">
        <v>1037.3</v>
      </c>
      <c r="L346" s="65">
        <v>1314.3</v>
      </c>
      <c r="M346" s="65">
        <v>1512.9</v>
      </c>
      <c r="N346" s="65">
        <v>1725</v>
      </c>
      <c r="O346" s="65">
        <v>1688.8</v>
      </c>
      <c r="P346" s="65">
        <v>1712.3</v>
      </c>
      <c r="Q346" s="65">
        <v>1332.5129999999999</v>
      </c>
      <c r="R346" s="65">
        <v>1434.913</v>
      </c>
      <c r="S346" s="65">
        <v>1313.74</v>
      </c>
      <c r="T346" s="65">
        <v>1319.963</v>
      </c>
      <c r="U346" s="65"/>
    </row>
    <row r="347" spans="1:21" s="40" customFormat="1" x14ac:dyDescent="0.2">
      <c r="A347" s="40" t="str">
        <f t="shared" ref="A347:A410" si="10">CONCATENATE(B347,D347)</f>
        <v>SKEconomic affairs</v>
      </c>
      <c r="B347" s="40" t="str">
        <f>VLOOKUP(C347,'A2'!$A$1:$B$35,2,FALSE)</f>
        <v>SK</v>
      </c>
      <c r="C347" s="40" t="s">
        <v>85</v>
      </c>
      <c r="D347" s="40" t="s">
        <v>35</v>
      </c>
      <c r="E347" s="71">
        <v>1569.7</v>
      </c>
      <c r="F347" s="71">
        <v>1737.3</v>
      </c>
      <c r="G347" s="65">
        <v>1286</v>
      </c>
      <c r="H347" s="65">
        <v>1477.9</v>
      </c>
      <c r="I347" s="65">
        <v>1446.3</v>
      </c>
      <c r="J347" s="65">
        <v>1726.7</v>
      </c>
      <c r="K347" s="65">
        <v>2262.8000000000002</v>
      </c>
      <c r="L347" s="65">
        <v>3257.4</v>
      </c>
      <c r="M347" s="65">
        <v>3278.7</v>
      </c>
      <c r="N347" s="65">
        <v>2343</v>
      </c>
      <c r="O347" s="65">
        <v>2602.5</v>
      </c>
      <c r="P347" s="65">
        <v>2502.4</v>
      </c>
      <c r="Q347" s="65">
        <v>1709.175</v>
      </c>
      <c r="R347" s="65">
        <v>2537.7809999999999</v>
      </c>
      <c r="S347" s="65">
        <v>2125.4119999999998</v>
      </c>
      <c r="T347" s="65">
        <v>1733.4970000000001</v>
      </c>
      <c r="U347" s="65"/>
    </row>
    <row r="348" spans="1:21" s="40" customFormat="1" x14ac:dyDescent="0.2">
      <c r="A348" s="40" t="str">
        <f t="shared" si="10"/>
        <v>SKEnvironment protection</v>
      </c>
      <c r="B348" s="40" t="str">
        <f>VLOOKUP(C348,'A2'!$A$1:$B$35,2,FALSE)</f>
        <v>SK</v>
      </c>
      <c r="C348" s="40" t="s">
        <v>85</v>
      </c>
      <c r="D348" s="40" t="s">
        <v>36</v>
      </c>
      <c r="E348" s="71">
        <v>175.5</v>
      </c>
      <c r="F348" s="71">
        <v>221.4</v>
      </c>
      <c r="G348" s="65">
        <v>208.6</v>
      </c>
      <c r="H348" s="65">
        <v>221.1</v>
      </c>
      <c r="I348" s="65">
        <v>254.8</v>
      </c>
      <c r="J348" s="65">
        <v>305.39999999999998</v>
      </c>
      <c r="K348" s="65">
        <v>331.5</v>
      </c>
      <c r="L348" s="65">
        <v>422</v>
      </c>
      <c r="M348" s="65">
        <v>426.7</v>
      </c>
      <c r="N348" s="65">
        <v>613.70000000000005</v>
      </c>
      <c r="O348" s="65">
        <v>722.8</v>
      </c>
      <c r="P348" s="65">
        <v>663.7</v>
      </c>
      <c r="Q348" s="65">
        <v>465.68700000000001</v>
      </c>
      <c r="R348" s="65">
        <v>297.42500000000001</v>
      </c>
      <c r="S348" s="65">
        <v>309.09100000000001</v>
      </c>
      <c r="T348" s="65">
        <v>263.06900000000002</v>
      </c>
      <c r="U348" s="65"/>
    </row>
    <row r="349" spans="1:21" s="40" customFormat="1" x14ac:dyDescent="0.2">
      <c r="A349" s="40" t="str">
        <f t="shared" si="10"/>
        <v>SKHousing and community amenities</v>
      </c>
      <c r="B349" s="40" t="str">
        <f>VLOOKUP(C349,'A2'!$A$1:$B$35,2,FALSE)</f>
        <v>SK</v>
      </c>
      <c r="C349" s="40" t="s">
        <v>85</v>
      </c>
      <c r="D349" s="40" t="s">
        <v>37</v>
      </c>
      <c r="E349" s="71">
        <v>193.5</v>
      </c>
      <c r="F349" s="71">
        <v>266.3</v>
      </c>
      <c r="G349" s="65">
        <v>331.4</v>
      </c>
      <c r="H349" s="65">
        <v>265.39999999999998</v>
      </c>
      <c r="I349" s="65">
        <v>295.89999999999998</v>
      </c>
      <c r="J349" s="65">
        <v>321</v>
      </c>
      <c r="K349" s="65">
        <v>412.3</v>
      </c>
      <c r="L349" s="65">
        <v>418.6</v>
      </c>
      <c r="M349" s="65">
        <v>481.9</v>
      </c>
      <c r="N349" s="65">
        <v>666</v>
      </c>
      <c r="O349" s="65">
        <v>696.6</v>
      </c>
      <c r="P349" s="65">
        <v>536.6</v>
      </c>
      <c r="Q349" s="65">
        <v>516.44500000000005</v>
      </c>
      <c r="R349" s="65">
        <v>415.05500000000001</v>
      </c>
      <c r="S349" s="65">
        <v>364.315</v>
      </c>
      <c r="T349" s="65">
        <v>316.68200000000002</v>
      </c>
      <c r="U349" s="65"/>
    </row>
    <row r="350" spans="1:21" s="40" customFormat="1" x14ac:dyDescent="0.2">
      <c r="A350" s="40" t="str">
        <f t="shared" si="10"/>
        <v>SKHealth</v>
      </c>
      <c r="B350" s="40" t="str">
        <f>VLOOKUP(C350,'A2'!$A$1:$B$35,2,FALSE)</f>
        <v>SK</v>
      </c>
      <c r="C350" s="40" t="s">
        <v>85</v>
      </c>
      <c r="D350" s="40" t="s">
        <v>38</v>
      </c>
      <c r="E350" s="71">
        <v>1157.5999999999999</v>
      </c>
      <c r="F350" s="71">
        <v>1304.9000000000001</v>
      </c>
      <c r="G350" s="65">
        <v>1907.8</v>
      </c>
      <c r="H350" s="65">
        <v>1583.5</v>
      </c>
      <c r="I350" s="65">
        <v>1864.8</v>
      </c>
      <c r="J350" s="65">
        <v>2601.1</v>
      </c>
      <c r="K350" s="65">
        <v>3513.3</v>
      </c>
      <c r="L350" s="65">
        <v>4479.8999999999996</v>
      </c>
      <c r="M350" s="65">
        <v>4898.8999999999996</v>
      </c>
      <c r="N350" s="65">
        <v>4210.5</v>
      </c>
      <c r="O350" s="65">
        <v>4119.3999999999996</v>
      </c>
      <c r="P350" s="65">
        <v>4388.2</v>
      </c>
      <c r="Q350" s="65">
        <v>4051.953</v>
      </c>
      <c r="R350" s="65">
        <v>4048.25</v>
      </c>
      <c r="S350" s="65">
        <v>4143.3729999999996</v>
      </c>
      <c r="T350" s="65">
        <v>4293.5479999999998</v>
      </c>
      <c r="U350" s="65"/>
    </row>
    <row r="351" spans="1:21" s="40" customFormat="1" x14ac:dyDescent="0.2">
      <c r="A351" s="40" t="str">
        <f t="shared" si="10"/>
        <v>SKRecreation, culture and religion</v>
      </c>
      <c r="B351" s="40" t="str">
        <f>VLOOKUP(C351,'A2'!$A$1:$B$35,2,FALSE)</f>
        <v>SK</v>
      </c>
      <c r="C351" s="40" t="s">
        <v>85</v>
      </c>
      <c r="D351" s="40" t="s">
        <v>39</v>
      </c>
      <c r="E351" s="71">
        <v>221.1</v>
      </c>
      <c r="F351" s="71">
        <v>244.4</v>
      </c>
      <c r="G351" s="65">
        <v>364.5</v>
      </c>
      <c r="H351" s="65">
        <v>439</v>
      </c>
      <c r="I351" s="65">
        <v>403.1</v>
      </c>
      <c r="J351" s="65">
        <v>385.1</v>
      </c>
      <c r="K351" s="65">
        <v>368.4</v>
      </c>
      <c r="L351" s="65">
        <v>589.20000000000005</v>
      </c>
      <c r="M351" s="65">
        <v>685.7</v>
      </c>
      <c r="N351" s="65">
        <v>788</v>
      </c>
      <c r="O351" s="65">
        <v>791.3</v>
      </c>
      <c r="P351" s="65">
        <v>700.3</v>
      </c>
      <c r="Q351" s="65">
        <v>789.44100000000003</v>
      </c>
      <c r="R351" s="65">
        <v>709.32899999999995</v>
      </c>
      <c r="S351" s="65">
        <v>669.29600000000005</v>
      </c>
      <c r="T351" s="65">
        <v>697.83699999999999</v>
      </c>
      <c r="U351" s="65"/>
    </row>
    <row r="352" spans="1:21" s="40" customFormat="1" x14ac:dyDescent="0.2">
      <c r="A352" s="40" t="str">
        <f t="shared" si="10"/>
        <v>SKEducation</v>
      </c>
      <c r="B352" s="40" t="str">
        <f>VLOOKUP(C352,'A2'!$A$1:$B$35,2,FALSE)</f>
        <v>SK</v>
      </c>
      <c r="C352" s="40" t="s">
        <v>85</v>
      </c>
      <c r="D352" s="40" t="s">
        <v>40</v>
      </c>
      <c r="E352" s="71">
        <v>763.6</v>
      </c>
      <c r="F352" s="71">
        <v>945.6</v>
      </c>
      <c r="G352" s="65">
        <v>1271.2</v>
      </c>
      <c r="H352" s="65">
        <v>1341.3</v>
      </c>
      <c r="I352" s="65">
        <v>1525.4</v>
      </c>
      <c r="J352" s="65">
        <v>1665.2</v>
      </c>
      <c r="K352" s="65">
        <v>2116.1999999999998</v>
      </c>
      <c r="L352" s="65">
        <v>2240.5</v>
      </c>
      <c r="M352" s="65">
        <v>2728.9</v>
      </c>
      <c r="N352" s="65">
        <v>2943.3</v>
      </c>
      <c r="O352" s="65">
        <v>2817.5</v>
      </c>
      <c r="P352" s="65">
        <v>2736.6</v>
      </c>
      <c r="Q352" s="65">
        <v>2770.7289999999998</v>
      </c>
      <c r="R352" s="65">
        <v>2821.8470000000002</v>
      </c>
      <c r="S352" s="65">
        <v>2588.2730000000001</v>
      </c>
      <c r="T352" s="65">
        <v>2632.0129999999999</v>
      </c>
      <c r="U352" s="65"/>
    </row>
    <row r="353" spans="1:21" s="40" customFormat="1" x14ac:dyDescent="0.2">
      <c r="A353" s="40" t="str">
        <f t="shared" si="10"/>
        <v>SKSocial protection</v>
      </c>
      <c r="B353" s="40" t="str">
        <f>VLOOKUP(C353,'A2'!$A$1:$B$35,2,FALSE)</f>
        <v>SK</v>
      </c>
      <c r="C353" s="40" t="s">
        <v>85</v>
      </c>
      <c r="D353" s="40" t="s">
        <v>41</v>
      </c>
      <c r="E353" s="71">
        <v>3433.1</v>
      </c>
      <c r="F353" s="71">
        <v>3878.1</v>
      </c>
      <c r="G353" s="65">
        <v>3781.1</v>
      </c>
      <c r="H353" s="65">
        <v>4126.2</v>
      </c>
      <c r="I353" s="65">
        <v>5080.3999999999996</v>
      </c>
      <c r="J353" s="65">
        <v>5494</v>
      </c>
      <c r="K353" s="65">
        <v>5810.4</v>
      </c>
      <c r="L353" s="65">
        <v>6539.6</v>
      </c>
      <c r="M353" s="65">
        <v>7723.3</v>
      </c>
      <c r="N353" s="65">
        <v>8054.7</v>
      </c>
      <c r="O353" s="65">
        <v>8277.1</v>
      </c>
      <c r="P353" s="65">
        <v>8602.5</v>
      </c>
      <c r="Q353" s="65">
        <v>10186.763999999999</v>
      </c>
      <c r="R353" s="65">
        <v>10449.911</v>
      </c>
      <c r="S353" s="65">
        <v>10687.249</v>
      </c>
      <c r="T353" s="65">
        <v>11012.527</v>
      </c>
      <c r="U353" s="65"/>
    </row>
    <row r="354" spans="1:21" s="40" customFormat="1" x14ac:dyDescent="0.2">
      <c r="A354" s="40" t="str">
        <f t="shared" si="10"/>
        <v>FITotal</v>
      </c>
      <c r="B354" s="40" t="str">
        <f>VLOOKUP(C354,'A2'!$A$1:$B$35,2,FALSE)</f>
        <v>FI</v>
      </c>
      <c r="C354" s="40" t="s">
        <v>86</v>
      </c>
      <c r="D354" s="40" t="s">
        <v>47</v>
      </c>
      <c r="E354" s="71">
        <v>66790</v>
      </c>
      <c r="F354" s="71">
        <v>70367</v>
      </c>
      <c r="G354" s="65">
        <v>73199</v>
      </c>
      <c r="H354" s="65">
        <v>76475</v>
      </c>
      <c r="I354" s="65">
        <v>79262</v>
      </c>
      <c r="J354" s="65">
        <v>81548</v>
      </c>
      <c r="K354" s="65">
        <v>85219</v>
      </c>
      <c r="L354" s="65">
        <v>91372</v>
      </c>
      <c r="M354" s="65">
        <v>96708</v>
      </c>
      <c r="N354" s="65">
        <v>99707</v>
      </c>
      <c r="O354" s="65">
        <v>104049</v>
      </c>
      <c r="P354" s="65">
        <v>109071</v>
      </c>
      <c r="Q354" s="65"/>
      <c r="R354" s="65"/>
      <c r="S354" s="65"/>
      <c r="T354" s="65"/>
    </row>
    <row r="355" spans="1:21" s="40" customFormat="1" x14ac:dyDescent="0.2">
      <c r="A355" s="40" t="str">
        <f t="shared" si="10"/>
        <v>FIGeneral public services</v>
      </c>
      <c r="B355" s="40" t="str">
        <f>VLOOKUP(C355,'A2'!$A$1:$B$35,2,FALSE)</f>
        <v>FI</v>
      </c>
      <c r="C355" s="40" t="s">
        <v>86</v>
      </c>
      <c r="D355" s="40" t="s">
        <v>32</v>
      </c>
      <c r="E355" s="71">
        <v>9616</v>
      </c>
      <c r="F355" s="71">
        <v>9393</v>
      </c>
      <c r="G355" s="65">
        <v>9724</v>
      </c>
      <c r="H355" s="65">
        <v>10118</v>
      </c>
      <c r="I355" s="65">
        <v>10568</v>
      </c>
      <c r="J355" s="65">
        <v>10782</v>
      </c>
      <c r="K355" s="65">
        <v>11223</v>
      </c>
      <c r="L355" s="65">
        <v>12256</v>
      </c>
      <c r="M355" s="65">
        <v>12655</v>
      </c>
      <c r="N355" s="65">
        <v>12980</v>
      </c>
      <c r="O355" s="65">
        <v>13827</v>
      </c>
      <c r="P355" s="70">
        <v>14280</v>
      </c>
    </row>
    <row r="356" spans="1:21" s="40" customFormat="1" x14ac:dyDescent="0.2">
      <c r="A356" s="40" t="str">
        <f t="shared" si="10"/>
        <v>FIDefence</v>
      </c>
      <c r="B356" s="40" t="str">
        <f>VLOOKUP(C356,'A2'!$A$1:$B$35,2,FALSE)</f>
        <v>FI</v>
      </c>
      <c r="C356" s="40" t="s">
        <v>86</v>
      </c>
      <c r="D356" s="40" t="s">
        <v>33</v>
      </c>
      <c r="E356" s="71">
        <v>1837</v>
      </c>
      <c r="F356" s="71">
        <v>1896</v>
      </c>
      <c r="G356" s="65">
        <v>2092</v>
      </c>
      <c r="H356" s="65">
        <v>2320</v>
      </c>
      <c r="I356" s="65">
        <v>2479</v>
      </c>
      <c r="J356" s="65">
        <v>2413</v>
      </c>
      <c r="K356" s="65">
        <v>2507</v>
      </c>
      <c r="L356" s="65">
        <v>2770</v>
      </c>
      <c r="M356" s="65">
        <v>2851</v>
      </c>
      <c r="N356" s="65">
        <v>2789</v>
      </c>
      <c r="O356" s="65">
        <v>2753</v>
      </c>
      <c r="P356" s="70">
        <v>3108</v>
      </c>
    </row>
    <row r="357" spans="1:21" s="40" customFormat="1" x14ac:dyDescent="0.2">
      <c r="A357" s="40" t="str">
        <f t="shared" si="10"/>
        <v>FIPublic order and safety</v>
      </c>
      <c r="B357" s="40" t="str">
        <f>VLOOKUP(C357,'A2'!$A$1:$B$35,2,FALSE)</f>
        <v>FI</v>
      </c>
      <c r="C357" s="40" t="s">
        <v>86</v>
      </c>
      <c r="D357" s="40" t="s">
        <v>34</v>
      </c>
      <c r="E357" s="71">
        <v>1884</v>
      </c>
      <c r="F357" s="71">
        <v>1880</v>
      </c>
      <c r="G357" s="65">
        <v>1997</v>
      </c>
      <c r="H357" s="65">
        <v>2017</v>
      </c>
      <c r="I357" s="65">
        <v>2138</v>
      </c>
      <c r="J357" s="65">
        <v>2153</v>
      </c>
      <c r="K357" s="65">
        <v>2240</v>
      </c>
      <c r="L357" s="65">
        <v>2448</v>
      </c>
      <c r="M357" s="65">
        <v>2571</v>
      </c>
      <c r="N357" s="65">
        <v>2766</v>
      </c>
      <c r="O357" s="65">
        <v>2825</v>
      </c>
      <c r="P357" s="70">
        <v>2933</v>
      </c>
    </row>
    <row r="358" spans="1:21" s="40" customFormat="1" x14ac:dyDescent="0.2">
      <c r="A358" s="40" t="str">
        <f t="shared" si="10"/>
        <v>FIEconomic affairs</v>
      </c>
      <c r="B358" s="40" t="str">
        <f>VLOOKUP(C358,'A2'!$A$1:$B$35,2,FALSE)</f>
        <v>FI</v>
      </c>
      <c r="C358" s="40" t="s">
        <v>86</v>
      </c>
      <c r="D358" s="40" t="s">
        <v>35</v>
      </c>
      <c r="E358" s="71">
        <v>6380</v>
      </c>
      <c r="F358" s="71">
        <v>7033</v>
      </c>
      <c r="G358" s="65">
        <v>6924</v>
      </c>
      <c r="H358" s="65">
        <v>7207</v>
      </c>
      <c r="I358" s="65">
        <v>7450</v>
      </c>
      <c r="J358" s="65">
        <v>7709</v>
      </c>
      <c r="K358" s="65">
        <v>7910</v>
      </c>
      <c r="L358" s="65">
        <v>8635</v>
      </c>
      <c r="M358" s="65">
        <v>8649</v>
      </c>
      <c r="N358" s="65">
        <v>8732</v>
      </c>
      <c r="O358" s="65">
        <v>9129</v>
      </c>
      <c r="P358" s="70">
        <v>9329</v>
      </c>
    </row>
    <row r="359" spans="1:21" s="40" customFormat="1" x14ac:dyDescent="0.2">
      <c r="A359" s="40" t="str">
        <f t="shared" si="10"/>
        <v>FIEnvironment protection</v>
      </c>
      <c r="B359" s="40" t="str">
        <f>VLOOKUP(C359,'A2'!$A$1:$B$35,2,FALSE)</f>
        <v>FI</v>
      </c>
      <c r="C359" s="40" t="s">
        <v>86</v>
      </c>
      <c r="D359" s="40" t="s">
        <v>36</v>
      </c>
      <c r="E359" s="71">
        <v>423</v>
      </c>
      <c r="F359" s="71">
        <v>431</v>
      </c>
      <c r="G359" s="65">
        <v>448</v>
      </c>
      <c r="H359" s="65">
        <v>440</v>
      </c>
      <c r="I359" s="65">
        <v>505</v>
      </c>
      <c r="J359" s="65">
        <v>532</v>
      </c>
      <c r="K359" s="65">
        <v>589</v>
      </c>
      <c r="L359" s="65">
        <v>586</v>
      </c>
      <c r="M359" s="65">
        <v>608</v>
      </c>
      <c r="N359" s="65">
        <v>506</v>
      </c>
      <c r="O359" s="65">
        <v>471</v>
      </c>
      <c r="P359" s="40">
        <v>486</v>
      </c>
    </row>
    <row r="360" spans="1:21" s="40" customFormat="1" x14ac:dyDescent="0.2">
      <c r="A360" s="40" t="str">
        <f t="shared" si="10"/>
        <v>FIHousing and community amenities</v>
      </c>
      <c r="B360" s="40" t="str">
        <f>VLOOKUP(C360,'A2'!$A$1:$B$35,2,FALSE)</f>
        <v>FI</v>
      </c>
      <c r="C360" s="40" t="s">
        <v>86</v>
      </c>
      <c r="D360" s="40" t="s">
        <v>37</v>
      </c>
      <c r="E360" s="71">
        <v>606</v>
      </c>
      <c r="F360" s="71">
        <v>577</v>
      </c>
      <c r="G360" s="65">
        <v>507</v>
      </c>
      <c r="H360" s="65">
        <v>485</v>
      </c>
      <c r="I360" s="65">
        <v>448</v>
      </c>
      <c r="J360" s="65">
        <v>489</v>
      </c>
      <c r="K360" s="65">
        <v>606</v>
      </c>
      <c r="L360" s="65">
        <v>775</v>
      </c>
      <c r="M360" s="65">
        <v>887</v>
      </c>
      <c r="N360" s="65">
        <v>914</v>
      </c>
      <c r="O360" s="65">
        <v>1012</v>
      </c>
      <c r="P360" s="40">
        <v>871</v>
      </c>
    </row>
    <row r="361" spans="1:21" s="40" customFormat="1" x14ac:dyDescent="0.2">
      <c r="A361" s="40" t="str">
        <f t="shared" si="10"/>
        <v>FIHealth</v>
      </c>
      <c r="B361" s="40" t="str">
        <f>VLOOKUP(C361,'A2'!$A$1:$B$35,2,FALSE)</f>
        <v>FI</v>
      </c>
      <c r="C361" s="40" t="s">
        <v>86</v>
      </c>
      <c r="D361" s="40" t="s">
        <v>38</v>
      </c>
      <c r="E361" s="71">
        <v>8168</v>
      </c>
      <c r="F361" s="71">
        <v>8874</v>
      </c>
      <c r="G361" s="65">
        <v>9431</v>
      </c>
      <c r="H361" s="65">
        <v>10090</v>
      </c>
      <c r="I361" s="65">
        <v>10784</v>
      </c>
      <c r="J361" s="65">
        <v>11395</v>
      </c>
      <c r="K361" s="65">
        <v>11911</v>
      </c>
      <c r="L361" s="65">
        <v>13010</v>
      </c>
      <c r="M361" s="65">
        <v>13696</v>
      </c>
      <c r="N361" s="65">
        <v>14130</v>
      </c>
      <c r="O361" s="65">
        <v>14841</v>
      </c>
      <c r="P361" s="70">
        <v>15743</v>
      </c>
    </row>
    <row r="362" spans="1:21" s="40" customFormat="1" x14ac:dyDescent="0.2">
      <c r="A362" s="40" t="str">
        <f t="shared" si="10"/>
        <v>FIRecreation, culture and religion</v>
      </c>
      <c r="B362" s="40" t="str">
        <f>VLOOKUP(C362,'A2'!$A$1:$B$35,2,FALSE)</f>
        <v>FI</v>
      </c>
      <c r="C362" s="40" t="s">
        <v>86</v>
      </c>
      <c r="D362" s="40" t="s">
        <v>39</v>
      </c>
      <c r="E362" s="71">
        <v>1533</v>
      </c>
      <c r="F362" s="71">
        <v>1605</v>
      </c>
      <c r="G362" s="65">
        <v>1670</v>
      </c>
      <c r="H362" s="65">
        <v>1746</v>
      </c>
      <c r="I362" s="65">
        <v>1745</v>
      </c>
      <c r="J362" s="65">
        <v>1798</v>
      </c>
      <c r="K362" s="65">
        <v>1938</v>
      </c>
      <c r="L362" s="65">
        <v>2079</v>
      </c>
      <c r="M362" s="65">
        <v>2128</v>
      </c>
      <c r="N362" s="65">
        <v>2240</v>
      </c>
      <c r="O362" s="65">
        <v>2336</v>
      </c>
      <c r="P362" s="70">
        <v>2419</v>
      </c>
    </row>
    <row r="363" spans="1:21" s="40" customFormat="1" x14ac:dyDescent="0.2">
      <c r="A363" s="40" t="str">
        <f t="shared" si="10"/>
        <v>FIEducation</v>
      </c>
      <c r="B363" s="40" t="str">
        <f>VLOOKUP(C363,'A2'!$A$1:$B$35,2,FALSE)</f>
        <v>FI</v>
      </c>
      <c r="C363" s="40" t="s">
        <v>86</v>
      </c>
      <c r="D363" s="40" t="s">
        <v>40</v>
      </c>
      <c r="E363" s="71">
        <v>8365</v>
      </c>
      <c r="F363" s="71">
        <v>8819</v>
      </c>
      <c r="G363" s="65">
        <v>9288</v>
      </c>
      <c r="H363" s="65">
        <v>9565</v>
      </c>
      <c r="I363" s="65">
        <v>9700</v>
      </c>
      <c r="J363" s="65">
        <v>9932</v>
      </c>
      <c r="K363" s="65">
        <v>10335</v>
      </c>
      <c r="L363" s="65">
        <v>10944</v>
      </c>
      <c r="M363" s="65">
        <v>11338</v>
      </c>
      <c r="N363" s="65">
        <v>11735</v>
      </c>
      <c r="O363" s="65">
        <v>12074</v>
      </c>
      <c r="P363" s="70">
        <v>12213</v>
      </c>
    </row>
    <row r="364" spans="1:21" s="40" customFormat="1" x14ac:dyDescent="0.2">
      <c r="A364" s="40" t="str">
        <f t="shared" si="10"/>
        <v>FISocial protection</v>
      </c>
      <c r="B364" s="40" t="str">
        <f>VLOOKUP(C364,'A2'!$A$1:$B$35,2,FALSE)</f>
        <v>FI</v>
      </c>
      <c r="C364" s="40" t="s">
        <v>86</v>
      </c>
      <c r="D364" s="40" t="s">
        <v>41</v>
      </c>
      <c r="E364" s="71">
        <v>27978</v>
      </c>
      <c r="F364" s="71">
        <v>29859</v>
      </c>
      <c r="G364" s="65">
        <v>31118</v>
      </c>
      <c r="H364" s="65">
        <v>32487</v>
      </c>
      <c r="I364" s="65">
        <v>33445</v>
      </c>
      <c r="J364" s="65">
        <v>34345</v>
      </c>
      <c r="K364" s="65">
        <v>35960</v>
      </c>
      <c r="L364" s="65">
        <v>37869</v>
      </c>
      <c r="M364" s="65">
        <v>41325</v>
      </c>
      <c r="N364" s="65">
        <v>42915</v>
      </c>
      <c r="O364" s="65">
        <v>44781</v>
      </c>
      <c r="P364" s="70">
        <v>47689</v>
      </c>
    </row>
    <row r="365" spans="1:21" s="40" customFormat="1" x14ac:dyDescent="0.2">
      <c r="A365" s="40" t="str">
        <f t="shared" si="10"/>
        <v>SETotal</v>
      </c>
      <c r="B365" s="40" t="str">
        <f>VLOOKUP(C365,'A2'!$A$1:$B$35,2,FALSE)</f>
        <v>SE</v>
      </c>
      <c r="C365" s="40" t="s">
        <v>87</v>
      </c>
      <c r="D365" s="40" t="s">
        <v>47</v>
      </c>
      <c r="E365" s="71">
        <v>138352.20000000001</v>
      </c>
      <c r="F365" s="71">
        <v>148297.1</v>
      </c>
      <c r="G365" s="65">
        <v>155275.9</v>
      </c>
      <c r="H365" s="65">
        <v>158000.1</v>
      </c>
      <c r="I365" s="65">
        <v>160671.20000000001</v>
      </c>
      <c r="J365" s="65">
        <v>167717.70000000001</v>
      </c>
      <c r="K365" s="65">
        <v>172193.3</v>
      </c>
      <c r="L365" s="65">
        <v>172423.8</v>
      </c>
      <c r="M365" s="65">
        <v>160688</v>
      </c>
      <c r="N365" s="65">
        <v>183133.9</v>
      </c>
      <c r="O365" s="65">
        <v>198454.7</v>
      </c>
      <c r="P365" s="70">
        <v>211885.9</v>
      </c>
    </row>
    <row r="366" spans="1:21" s="40" customFormat="1" x14ac:dyDescent="0.2">
      <c r="A366" s="40" t="str">
        <f t="shared" si="10"/>
        <v>SEGeneral public services</v>
      </c>
      <c r="B366" s="40" t="str">
        <f>VLOOKUP(C366,'A2'!$A$1:$B$35,2,FALSE)</f>
        <v>SE</v>
      </c>
      <c r="C366" s="40" t="s">
        <v>87</v>
      </c>
      <c r="D366" s="40" t="s">
        <v>32</v>
      </c>
      <c r="E366" s="71">
        <v>20605.099999999999</v>
      </c>
      <c r="F366" s="71">
        <v>22857</v>
      </c>
      <c r="G366" s="65">
        <v>21504</v>
      </c>
      <c r="H366" s="65">
        <v>21464.400000000001</v>
      </c>
      <c r="I366" s="65">
        <v>22332.7</v>
      </c>
      <c r="J366" s="65">
        <v>24056.2</v>
      </c>
      <c r="K366" s="65">
        <v>25006.5</v>
      </c>
      <c r="L366" s="65">
        <v>25039</v>
      </c>
      <c r="M366" s="65">
        <v>21751.5</v>
      </c>
      <c r="N366" s="65">
        <v>24738.1</v>
      </c>
      <c r="O366" s="65">
        <v>28345.9</v>
      </c>
      <c r="P366" s="70">
        <v>29430.7</v>
      </c>
    </row>
    <row r="367" spans="1:21" s="40" customFormat="1" x14ac:dyDescent="0.2">
      <c r="A367" s="40" t="str">
        <f t="shared" si="10"/>
        <v>SEDefence</v>
      </c>
      <c r="B367" s="40" t="str">
        <f>VLOOKUP(C367,'A2'!$A$1:$B$35,2,FALSE)</f>
        <v>SE</v>
      </c>
      <c r="C367" s="40" t="s">
        <v>87</v>
      </c>
      <c r="D367" s="40" t="s">
        <v>33</v>
      </c>
      <c r="E367" s="71">
        <v>5453.2</v>
      </c>
      <c r="F367" s="71">
        <v>5503.2</v>
      </c>
      <c r="G367" s="65">
        <v>5589.4</v>
      </c>
      <c r="H367" s="65">
        <v>5417.5</v>
      </c>
      <c r="I367" s="65">
        <v>5169.5</v>
      </c>
      <c r="J367" s="65">
        <v>5479.4</v>
      </c>
      <c r="K367" s="65">
        <v>5357.6</v>
      </c>
      <c r="L367" s="65">
        <v>5028</v>
      </c>
      <c r="M367" s="65">
        <v>4481.8999999999996</v>
      </c>
      <c r="N367" s="65">
        <v>5482.9</v>
      </c>
      <c r="O367" s="65">
        <v>5764.6</v>
      </c>
      <c r="P367" s="70">
        <v>5830.9</v>
      </c>
      <c r="Q367" s="77"/>
      <c r="R367" s="77"/>
      <c r="S367" s="77"/>
      <c r="T367" s="77"/>
    </row>
    <row r="368" spans="1:21" s="40" customFormat="1" x14ac:dyDescent="0.2">
      <c r="A368" s="40" t="str">
        <f t="shared" si="10"/>
        <v>SEPublic order and safety</v>
      </c>
      <c r="B368" s="40" t="str">
        <f>VLOOKUP(C368,'A2'!$A$1:$B$35,2,FALSE)</f>
        <v>SE</v>
      </c>
      <c r="C368" s="40" t="s">
        <v>87</v>
      </c>
      <c r="D368" s="40" t="s">
        <v>34</v>
      </c>
      <c r="E368" s="71">
        <v>3463.3</v>
      </c>
      <c r="F368" s="71">
        <v>3740.9</v>
      </c>
      <c r="G368" s="65">
        <v>3939.6</v>
      </c>
      <c r="H368" s="65">
        <v>3930.6</v>
      </c>
      <c r="I368" s="65">
        <v>3981.7</v>
      </c>
      <c r="J368" s="65">
        <v>4275.2</v>
      </c>
      <c r="K368" s="65">
        <v>4532.6000000000004</v>
      </c>
      <c r="L368" s="65">
        <v>4566.8</v>
      </c>
      <c r="M368" s="65">
        <v>4252.8999999999996</v>
      </c>
      <c r="N368" s="65">
        <v>5032.6000000000004</v>
      </c>
      <c r="O368" s="65">
        <v>5450.2</v>
      </c>
      <c r="P368" s="70">
        <v>5835.8</v>
      </c>
      <c r="Q368" s="77"/>
      <c r="R368" s="77"/>
      <c r="S368" s="77"/>
      <c r="T368" s="77"/>
    </row>
    <row r="369" spans="1:20" s="40" customFormat="1" x14ac:dyDescent="0.2">
      <c r="A369" s="40" t="str">
        <f t="shared" si="10"/>
        <v>SEEconomic affairs</v>
      </c>
      <c r="B369" s="40" t="str">
        <f>VLOOKUP(C369,'A2'!$A$1:$B$35,2,FALSE)</f>
        <v>SE</v>
      </c>
      <c r="C369" s="40" t="s">
        <v>87</v>
      </c>
      <c r="D369" s="40" t="s">
        <v>35</v>
      </c>
      <c r="E369" s="71">
        <v>9915.1</v>
      </c>
      <c r="F369" s="71">
        <v>11109.3</v>
      </c>
      <c r="G369" s="65">
        <v>11798.6</v>
      </c>
      <c r="H369" s="65">
        <v>11930.4</v>
      </c>
      <c r="I369" s="65">
        <v>12794.2</v>
      </c>
      <c r="J369" s="65">
        <v>12946.6</v>
      </c>
      <c r="K369" s="65">
        <v>13615</v>
      </c>
      <c r="L369" s="65">
        <v>14368.2</v>
      </c>
      <c r="M369" s="65">
        <v>13639.8</v>
      </c>
      <c r="N369" s="65">
        <v>15728.5</v>
      </c>
      <c r="O369" s="65">
        <v>16445.3</v>
      </c>
      <c r="P369" s="70">
        <v>17925.5</v>
      </c>
      <c r="Q369" s="77"/>
      <c r="R369" s="77"/>
      <c r="S369" s="77"/>
      <c r="T369" s="77"/>
    </row>
    <row r="370" spans="1:20" s="40" customFormat="1" x14ac:dyDescent="0.2">
      <c r="A370" s="40" t="str">
        <f t="shared" si="10"/>
        <v>SEEnvironment protection</v>
      </c>
      <c r="B370" s="40" t="str">
        <f>VLOOKUP(C370,'A2'!$A$1:$B$35,2,FALSE)</f>
        <v>SE</v>
      </c>
      <c r="C370" s="40" t="s">
        <v>87</v>
      </c>
      <c r="D370" s="40" t="s">
        <v>36</v>
      </c>
      <c r="E370" s="71">
        <v>740.9</v>
      </c>
      <c r="F370" s="71">
        <v>843.2</v>
      </c>
      <c r="G370" s="65">
        <v>875.6</v>
      </c>
      <c r="H370" s="65">
        <v>982.2</v>
      </c>
      <c r="I370" s="65">
        <v>1173.9000000000001</v>
      </c>
      <c r="J370" s="65">
        <v>1255.5999999999999</v>
      </c>
      <c r="K370" s="65">
        <v>1214.8</v>
      </c>
      <c r="L370" s="65">
        <v>1162.8</v>
      </c>
      <c r="M370" s="65">
        <v>1074</v>
      </c>
      <c r="N370" s="65">
        <v>1194.8</v>
      </c>
      <c r="O370" s="65">
        <v>1299.4000000000001</v>
      </c>
      <c r="P370" s="70">
        <v>1397</v>
      </c>
      <c r="Q370" s="77"/>
      <c r="R370" s="77"/>
      <c r="S370" s="77"/>
      <c r="T370" s="77"/>
    </row>
    <row r="371" spans="1:20" s="40" customFormat="1" x14ac:dyDescent="0.2">
      <c r="A371" s="40" t="str">
        <f t="shared" si="10"/>
        <v>SEHousing and community amenities</v>
      </c>
      <c r="B371" s="40" t="str">
        <f>VLOOKUP(C371,'A2'!$A$1:$B$35,2,FALSE)</f>
        <v>SE</v>
      </c>
      <c r="C371" s="40" t="s">
        <v>87</v>
      </c>
      <c r="D371" s="40" t="s">
        <v>37</v>
      </c>
      <c r="E371" s="71">
        <v>2431.4</v>
      </c>
      <c r="F371" s="71">
        <v>2318.3000000000002</v>
      </c>
      <c r="G371" s="65">
        <v>2439.8000000000002</v>
      </c>
      <c r="H371" s="65">
        <v>2420.9</v>
      </c>
      <c r="I371" s="65">
        <v>2502.5</v>
      </c>
      <c r="J371" s="65">
        <v>2364.6999999999998</v>
      </c>
      <c r="K371" s="65">
        <v>2462.8000000000002</v>
      </c>
      <c r="L371" s="65">
        <v>2533</v>
      </c>
      <c r="M371" s="65">
        <v>2330.6999999999998</v>
      </c>
      <c r="N371" s="65">
        <v>2545.1</v>
      </c>
      <c r="O371" s="65">
        <v>2891</v>
      </c>
      <c r="P371" s="70">
        <v>2931.5</v>
      </c>
      <c r="Q371" s="77"/>
      <c r="R371" s="77"/>
      <c r="S371" s="77"/>
      <c r="T371" s="77"/>
    </row>
    <row r="372" spans="1:20" s="40" customFormat="1" x14ac:dyDescent="0.2">
      <c r="A372" s="40" t="str">
        <f t="shared" si="10"/>
        <v>SEHealth</v>
      </c>
      <c r="B372" s="40" t="str">
        <f>VLOOKUP(C372,'A2'!$A$1:$B$35,2,FALSE)</f>
        <v>SE</v>
      </c>
      <c r="C372" s="40" t="s">
        <v>87</v>
      </c>
      <c r="D372" s="40" t="s">
        <v>38</v>
      </c>
      <c r="E372" s="71">
        <v>16510.7</v>
      </c>
      <c r="F372" s="71">
        <v>18086.7</v>
      </c>
      <c r="G372" s="65">
        <v>19396.3</v>
      </c>
      <c r="H372" s="65">
        <v>19629.900000000001</v>
      </c>
      <c r="I372" s="65">
        <v>20061.8</v>
      </c>
      <c r="J372" s="65">
        <v>21086</v>
      </c>
      <c r="K372" s="65">
        <v>22375.200000000001</v>
      </c>
      <c r="L372" s="65">
        <v>22847.4</v>
      </c>
      <c r="M372" s="65">
        <v>21578.6</v>
      </c>
      <c r="N372" s="65">
        <v>24634.6</v>
      </c>
      <c r="O372" s="65">
        <v>27246.6</v>
      </c>
      <c r="P372" s="70">
        <v>28968.5</v>
      </c>
      <c r="Q372" s="77"/>
      <c r="R372" s="77"/>
      <c r="S372" s="77"/>
      <c r="T372" s="77"/>
    </row>
    <row r="373" spans="1:20" s="40" customFormat="1" x14ac:dyDescent="0.2">
      <c r="A373" s="40" t="str">
        <f t="shared" si="10"/>
        <v>SERecreation, culture and religion</v>
      </c>
      <c r="B373" s="40" t="str">
        <f>VLOOKUP(C373,'A2'!$A$1:$B$35,2,FALSE)</f>
        <v>SE</v>
      </c>
      <c r="C373" s="40" t="s">
        <v>87</v>
      </c>
      <c r="D373" s="40" t="s">
        <v>39</v>
      </c>
      <c r="E373" s="71">
        <v>2769</v>
      </c>
      <c r="F373" s="71">
        <v>2871.6</v>
      </c>
      <c r="G373" s="65">
        <v>2956.1</v>
      </c>
      <c r="H373" s="65">
        <v>2966.6</v>
      </c>
      <c r="I373" s="65">
        <v>3099.2</v>
      </c>
      <c r="J373" s="65">
        <v>3465.6</v>
      </c>
      <c r="K373" s="65">
        <v>3594.6</v>
      </c>
      <c r="L373" s="65">
        <v>3797.6</v>
      </c>
      <c r="M373" s="65">
        <v>3518</v>
      </c>
      <c r="N373" s="65">
        <v>4097.8</v>
      </c>
      <c r="O373" s="65">
        <v>4374.7</v>
      </c>
      <c r="P373" s="70">
        <v>4468.8</v>
      </c>
      <c r="Q373" s="77"/>
      <c r="R373" s="77"/>
      <c r="S373" s="77"/>
      <c r="T373" s="77"/>
    </row>
    <row r="374" spans="1:20" s="40" customFormat="1" x14ac:dyDescent="0.2">
      <c r="A374" s="40" t="str">
        <f t="shared" si="10"/>
        <v>SEEducation</v>
      </c>
      <c r="B374" s="40" t="str">
        <f>VLOOKUP(C374,'A2'!$A$1:$B$35,2,FALSE)</f>
        <v>SE</v>
      </c>
      <c r="C374" s="40" t="s">
        <v>87</v>
      </c>
      <c r="D374" s="40" t="s">
        <v>40</v>
      </c>
      <c r="E374" s="71">
        <v>18163</v>
      </c>
      <c r="F374" s="71">
        <v>19440.7</v>
      </c>
      <c r="G374" s="65">
        <v>20168</v>
      </c>
      <c r="H374" s="65">
        <v>20642.5</v>
      </c>
      <c r="I374" s="65">
        <v>20964.900000000001</v>
      </c>
      <c r="J374" s="65">
        <v>21952.5</v>
      </c>
      <c r="K374" s="65">
        <v>22559.5</v>
      </c>
      <c r="L374" s="65">
        <v>22808.2</v>
      </c>
      <c r="M374" s="65">
        <v>21133.1</v>
      </c>
      <c r="N374" s="65">
        <v>24136.1</v>
      </c>
      <c r="O374" s="65">
        <v>26224.799999999999</v>
      </c>
      <c r="P374" s="70">
        <v>27800.2</v>
      </c>
      <c r="Q374" s="77"/>
      <c r="R374" s="77"/>
      <c r="S374" s="77"/>
      <c r="T374" s="77"/>
    </row>
    <row r="375" spans="1:20" s="40" customFormat="1" x14ac:dyDescent="0.2">
      <c r="A375" s="40" t="str">
        <f t="shared" si="10"/>
        <v>SESocial protection</v>
      </c>
      <c r="B375" s="40" t="str">
        <f>VLOOKUP(C375,'A2'!$A$1:$B$35,2,FALSE)</f>
        <v>SE</v>
      </c>
      <c r="C375" s="40" t="s">
        <v>87</v>
      </c>
      <c r="D375" s="40" t="s">
        <v>41</v>
      </c>
      <c r="E375" s="71">
        <v>58300.6</v>
      </c>
      <c r="F375" s="71">
        <v>61526.3</v>
      </c>
      <c r="G375" s="65">
        <v>66608.399999999994</v>
      </c>
      <c r="H375" s="65">
        <v>68615</v>
      </c>
      <c r="I375" s="65">
        <v>68590.899999999994</v>
      </c>
      <c r="J375" s="65">
        <v>70835.899999999994</v>
      </c>
      <c r="K375" s="65">
        <v>71474.7</v>
      </c>
      <c r="L375" s="65">
        <v>70272.800000000003</v>
      </c>
      <c r="M375" s="65">
        <v>66927.5</v>
      </c>
      <c r="N375" s="65">
        <v>75543.5</v>
      </c>
      <c r="O375" s="65">
        <v>80412.2</v>
      </c>
      <c r="P375" s="70">
        <v>87296.9</v>
      </c>
      <c r="Q375" s="77"/>
      <c r="R375" s="77"/>
      <c r="S375" s="77"/>
      <c r="T375" s="77"/>
    </row>
    <row r="376" spans="1:20" s="40" customFormat="1" x14ac:dyDescent="0.2">
      <c r="A376" s="40" t="str">
        <f t="shared" si="10"/>
        <v>UKTotal</v>
      </c>
      <c r="B376" s="40" t="str">
        <f>VLOOKUP(C376,'A2'!$A$1:$B$35,2,FALSE)</f>
        <v>UK</v>
      </c>
      <c r="C376" s="40" t="s">
        <v>88</v>
      </c>
      <c r="D376" s="40" t="s">
        <v>47</v>
      </c>
      <c r="E376" s="71">
        <v>659848.5</v>
      </c>
      <c r="F376" s="71">
        <v>702868.8</v>
      </c>
      <c r="G376" s="65">
        <v>693249.9</v>
      </c>
      <c r="H376" s="65">
        <v>761136.7</v>
      </c>
      <c r="I376" s="65">
        <v>808764.3</v>
      </c>
      <c r="J376" s="65">
        <v>860805.6</v>
      </c>
      <c r="K376" s="65">
        <v>901768.1</v>
      </c>
      <c r="L376" s="65">
        <v>862432.8</v>
      </c>
      <c r="M376" s="65">
        <v>807155.4</v>
      </c>
      <c r="N376" s="65">
        <v>860997.4</v>
      </c>
      <c r="O376" s="65">
        <v>848556.3</v>
      </c>
      <c r="Q376" s="77"/>
      <c r="R376" s="77"/>
      <c r="S376" s="77"/>
      <c r="T376" s="77"/>
    </row>
    <row r="377" spans="1:20" s="40" customFormat="1" x14ac:dyDescent="0.2">
      <c r="A377" s="40" t="str">
        <f t="shared" si="10"/>
        <v>UKGeneral public services</v>
      </c>
      <c r="B377" s="40" t="str">
        <f>VLOOKUP(C377,'A2'!$A$1:$B$35,2,FALSE)</f>
        <v>UK</v>
      </c>
      <c r="C377" s="40" t="s">
        <v>88</v>
      </c>
      <c r="D377" s="40" t="s">
        <v>32</v>
      </c>
      <c r="E377" s="71">
        <v>70210.8</v>
      </c>
      <c r="F377" s="71">
        <v>68455.7</v>
      </c>
      <c r="G377" s="65">
        <v>63180.1</v>
      </c>
      <c r="H377" s="65">
        <v>73705.5</v>
      </c>
      <c r="I377" s="65">
        <v>80969.600000000006</v>
      </c>
      <c r="J377" s="65">
        <v>88466.1</v>
      </c>
      <c r="K377" s="65">
        <v>91321.600000000006</v>
      </c>
      <c r="L377" s="65">
        <v>81872</v>
      </c>
      <c r="M377" s="65">
        <v>70727.5</v>
      </c>
      <c r="N377" s="65">
        <v>92854.1</v>
      </c>
      <c r="O377" s="65">
        <v>98540.1</v>
      </c>
      <c r="Q377" s="77"/>
      <c r="R377" s="77"/>
      <c r="S377" s="77"/>
      <c r="T377" s="77"/>
    </row>
    <row r="378" spans="1:20" s="40" customFormat="1" x14ac:dyDescent="0.2">
      <c r="A378" s="40" t="str">
        <f t="shared" si="10"/>
        <v>UKDefence</v>
      </c>
      <c r="B378" s="40" t="str">
        <f>VLOOKUP(C378,'A2'!$A$1:$B$35,2,FALSE)</f>
        <v>UK</v>
      </c>
      <c r="C378" s="40" t="s">
        <v>88</v>
      </c>
      <c r="D378" s="40" t="s">
        <v>33</v>
      </c>
      <c r="E378" s="71">
        <v>37649.300000000003</v>
      </c>
      <c r="F378" s="71">
        <v>40289.1</v>
      </c>
      <c r="G378" s="65">
        <v>40367.599999999999</v>
      </c>
      <c r="H378" s="65">
        <v>44705.7</v>
      </c>
      <c r="I378" s="65">
        <v>45605.4</v>
      </c>
      <c r="J378" s="65">
        <v>48522.1</v>
      </c>
      <c r="K378" s="65">
        <v>47488.1</v>
      </c>
      <c r="L378" s="65">
        <v>45255.4</v>
      </c>
      <c r="M378" s="65">
        <v>43354.2</v>
      </c>
      <c r="N378" s="65">
        <v>46861.9</v>
      </c>
      <c r="O378" s="65">
        <v>43494.5</v>
      </c>
      <c r="Q378" s="65"/>
      <c r="R378" s="65"/>
      <c r="S378" s="65"/>
      <c r="T378" s="65"/>
    </row>
    <row r="379" spans="1:20" s="40" customFormat="1" x14ac:dyDescent="0.2">
      <c r="A379" s="40" t="str">
        <f t="shared" si="10"/>
        <v>UKPublic order and safety</v>
      </c>
      <c r="B379" s="40" t="str">
        <f>VLOOKUP(C379,'A2'!$A$1:$B$35,2,FALSE)</f>
        <v>UK</v>
      </c>
      <c r="C379" s="40" t="s">
        <v>88</v>
      </c>
      <c r="D379" s="40" t="s">
        <v>34</v>
      </c>
      <c r="E379" s="71">
        <v>37210.300000000003</v>
      </c>
      <c r="F379" s="71">
        <v>40406.800000000003</v>
      </c>
      <c r="G379" s="65">
        <v>39715.9</v>
      </c>
      <c r="H379" s="65">
        <v>45118.3</v>
      </c>
      <c r="I379" s="65">
        <v>47589.9</v>
      </c>
      <c r="J379" s="65">
        <v>48997.4</v>
      </c>
      <c r="K379" s="65">
        <v>51807.6</v>
      </c>
      <c r="L379" s="65">
        <v>48150.1</v>
      </c>
      <c r="M379" s="65">
        <v>44593.4</v>
      </c>
      <c r="N379" s="65">
        <v>46315.199999999997</v>
      </c>
      <c r="O379" s="65">
        <v>44761.9</v>
      </c>
      <c r="Q379" s="65"/>
      <c r="R379" s="65"/>
      <c r="S379" s="65"/>
      <c r="T379" s="65"/>
    </row>
    <row r="380" spans="1:20" s="40" customFormat="1" x14ac:dyDescent="0.2">
      <c r="A380" s="40" t="str">
        <f t="shared" si="10"/>
        <v>UKEconomic affairs</v>
      </c>
      <c r="B380" s="40" t="str">
        <f>VLOOKUP(C380,'A2'!$A$1:$B$35,2,FALSE)</f>
        <v>UK</v>
      </c>
      <c r="C380" s="40" t="s">
        <v>88</v>
      </c>
      <c r="D380" s="40" t="s">
        <v>35</v>
      </c>
      <c r="E380" s="71">
        <v>41799.699999999997</v>
      </c>
      <c r="F380" s="71">
        <v>46271.6</v>
      </c>
      <c r="G380" s="65">
        <v>48377.9</v>
      </c>
      <c r="H380" s="65">
        <v>47940.1</v>
      </c>
      <c r="I380" s="65">
        <v>53698.400000000001</v>
      </c>
      <c r="J380" s="65">
        <v>57977.5</v>
      </c>
      <c r="K380" s="65">
        <v>60206.9</v>
      </c>
      <c r="L380" s="65">
        <v>90105.2</v>
      </c>
      <c r="M380" s="65">
        <v>69278.5</v>
      </c>
      <c r="N380" s="65">
        <v>53324.6</v>
      </c>
      <c r="O380" s="65">
        <v>45015.4</v>
      </c>
    </row>
    <row r="381" spans="1:20" s="40" customFormat="1" x14ac:dyDescent="0.2">
      <c r="A381" s="40" t="str">
        <f t="shared" si="10"/>
        <v>UKEnvironment protection</v>
      </c>
      <c r="B381" s="40" t="str">
        <f>VLOOKUP(C381,'A2'!$A$1:$B$35,2,FALSE)</f>
        <v>UK</v>
      </c>
      <c r="C381" s="40" t="s">
        <v>88</v>
      </c>
      <c r="D381" s="40" t="s">
        <v>36</v>
      </c>
      <c r="E381" s="71">
        <v>11111.6</v>
      </c>
      <c r="F381" s="71">
        <v>12313.3</v>
      </c>
      <c r="G381" s="65">
        <v>11701</v>
      </c>
      <c r="H381" s="65">
        <v>12924</v>
      </c>
      <c r="I381" s="65">
        <v>11823.6</v>
      </c>
      <c r="J381" s="65">
        <v>17866.3</v>
      </c>
      <c r="K381" s="65">
        <v>20029.5</v>
      </c>
      <c r="L381" s="65">
        <v>16742.900000000001</v>
      </c>
      <c r="M381" s="65">
        <v>16671.2</v>
      </c>
      <c r="N381" s="65">
        <v>17687.400000000001</v>
      </c>
      <c r="O381" s="65">
        <v>16838.7</v>
      </c>
    </row>
    <row r="382" spans="1:20" s="40" customFormat="1" x14ac:dyDescent="0.2">
      <c r="A382" s="40" t="str">
        <f t="shared" si="10"/>
        <v>UKHousing and community amenities</v>
      </c>
      <c r="B382" s="40" t="str">
        <f>VLOOKUP(C382,'A2'!$A$1:$B$35,2,FALSE)</f>
        <v>UK</v>
      </c>
      <c r="C382" s="40" t="s">
        <v>88</v>
      </c>
      <c r="D382" s="40" t="s">
        <v>37</v>
      </c>
      <c r="E382" s="71">
        <v>12272.7</v>
      </c>
      <c r="F382" s="71">
        <v>13038.5</v>
      </c>
      <c r="G382" s="65">
        <v>16653.400000000001</v>
      </c>
      <c r="H382" s="65">
        <v>17443.2</v>
      </c>
      <c r="I382" s="65">
        <v>19700.2</v>
      </c>
      <c r="J382" s="65">
        <v>21222.5</v>
      </c>
      <c r="K382" s="65">
        <v>22851.200000000001</v>
      </c>
      <c r="L382" s="65">
        <v>20970</v>
      </c>
      <c r="M382" s="65">
        <v>21689.5</v>
      </c>
      <c r="N382" s="65">
        <v>19821.900000000001</v>
      </c>
      <c r="O382" s="65">
        <v>15411.1</v>
      </c>
    </row>
    <row r="383" spans="1:20" s="40" customFormat="1" x14ac:dyDescent="0.2">
      <c r="A383" s="40" t="str">
        <f t="shared" si="10"/>
        <v>UKHealth</v>
      </c>
      <c r="B383" s="40" t="str">
        <f>VLOOKUP(C383,'A2'!$A$1:$B$35,2,FALSE)</f>
        <v>UK</v>
      </c>
      <c r="C383" s="40" t="s">
        <v>88</v>
      </c>
      <c r="D383" s="40" t="s">
        <v>38</v>
      </c>
      <c r="E383" s="71">
        <v>96973.6</v>
      </c>
      <c r="F383" s="71">
        <v>105254.2</v>
      </c>
      <c r="G383" s="65">
        <v>103948</v>
      </c>
      <c r="H383" s="65">
        <v>119257.1</v>
      </c>
      <c r="I383" s="65">
        <v>127369.1</v>
      </c>
      <c r="J383" s="65">
        <v>138761.70000000001</v>
      </c>
      <c r="K383" s="65">
        <v>145608.9</v>
      </c>
      <c r="L383" s="65">
        <v>135642</v>
      </c>
      <c r="M383" s="65">
        <v>131924.70000000001</v>
      </c>
      <c r="N383" s="65">
        <v>140443.4</v>
      </c>
      <c r="O383" s="65">
        <v>140057.4</v>
      </c>
    </row>
    <row r="384" spans="1:20" s="40" customFormat="1" x14ac:dyDescent="0.2">
      <c r="A384" s="40" t="str">
        <f t="shared" si="10"/>
        <v>UKRecreation, culture and religion</v>
      </c>
      <c r="B384" s="40" t="str">
        <f>VLOOKUP(C384,'A2'!$A$1:$B$35,2,FALSE)</f>
        <v>UK</v>
      </c>
      <c r="C384" s="40" t="s">
        <v>88</v>
      </c>
      <c r="D384" s="40" t="s">
        <v>39</v>
      </c>
      <c r="E384" s="71">
        <v>16817</v>
      </c>
      <c r="F384" s="71">
        <v>17961.900000000001</v>
      </c>
      <c r="G384" s="65">
        <v>17919.3</v>
      </c>
      <c r="H384" s="65">
        <v>18150.5</v>
      </c>
      <c r="I384" s="65">
        <v>19570</v>
      </c>
      <c r="J384" s="65">
        <v>20340.900000000001</v>
      </c>
      <c r="K384" s="65">
        <v>21164.9</v>
      </c>
      <c r="L384" s="65">
        <v>19684</v>
      </c>
      <c r="M384" s="65">
        <v>18046.099999999999</v>
      </c>
      <c r="N384" s="65">
        <v>18657.3</v>
      </c>
      <c r="O384" s="65">
        <v>18176.5</v>
      </c>
    </row>
    <row r="385" spans="1:16" s="40" customFormat="1" x14ac:dyDescent="0.2">
      <c r="A385" s="40" t="str">
        <f t="shared" si="10"/>
        <v>UKEducation</v>
      </c>
      <c r="B385" s="40" t="str">
        <f>VLOOKUP(C385,'A2'!$A$1:$B$35,2,FALSE)</f>
        <v>UK</v>
      </c>
      <c r="C385" s="40" t="s">
        <v>88</v>
      </c>
      <c r="D385" s="40" t="s">
        <v>40</v>
      </c>
      <c r="E385" s="71">
        <v>86355.7</v>
      </c>
      <c r="F385" s="71">
        <v>96606.399999999994</v>
      </c>
      <c r="G385" s="65">
        <v>95300.5</v>
      </c>
      <c r="H385" s="65">
        <v>104510.39999999999</v>
      </c>
      <c r="I385" s="65">
        <v>113468.9</v>
      </c>
      <c r="J385" s="65">
        <v>119636.8</v>
      </c>
      <c r="K385" s="65">
        <v>126454.7</v>
      </c>
      <c r="L385" s="65">
        <v>115531</v>
      </c>
      <c r="M385" s="65">
        <v>108752.6</v>
      </c>
      <c r="N385" s="65">
        <v>117997.5</v>
      </c>
      <c r="O385" s="65">
        <v>113755.4</v>
      </c>
    </row>
    <row r="386" spans="1:16" s="40" customFormat="1" x14ac:dyDescent="0.2">
      <c r="A386" s="40" t="str">
        <f t="shared" si="10"/>
        <v>UKSocial protection</v>
      </c>
      <c r="B386" s="40" t="str">
        <f>VLOOKUP(C386,'A2'!$A$1:$B$35,2,FALSE)</f>
        <v>UK</v>
      </c>
      <c r="C386" s="40" t="s">
        <v>88</v>
      </c>
      <c r="D386" s="40" t="s">
        <v>41</v>
      </c>
      <c r="E386" s="71">
        <v>249447.6</v>
      </c>
      <c r="F386" s="71">
        <v>262271.2</v>
      </c>
      <c r="G386" s="65">
        <v>256086.1</v>
      </c>
      <c r="H386" s="65">
        <v>277381.90000000002</v>
      </c>
      <c r="I386" s="65">
        <v>288969</v>
      </c>
      <c r="J386" s="65">
        <v>299014.3</v>
      </c>
      <c r="K386" s="65">
        <v>314834.7</v>
      </c>
      <c r="L386" s="65">
        <v>288480.2</v>
      </c>
      <c r="M386" s="65">
        <v>282117.8</v>
      </c>
      <c r="N386" s="65">
        <v>307033.90000000002</v>
      </c>
      <c r="O386" s="65">
        <v>312505.2</v>
      </c>
    </row>
    <row r="387" spans="1:16" s="40" customFormat="1" x14ac:dyDescent="0.2">
      <c r="A387" s="40" t="str">
        <f t="shared" si="10"/>
        <v>ISTotal</v>
      </c>
      <c r="B387" s="40" t="str">
        <f>VLOOKUP(C387,'A2'!$A$1:$B$35,2,FALSE)</f>
        <v>IS</v>
      </c>
      <c r="C387" s="40" t="s">
        <v>89</v>
      </c>
      <c r="D387" s="40" t="s">
        <v>47</v>
      </c>
      <c r="E387" s="71">
        <v>3761.2</v>
      </c>
      <c r="F387" s="71">
        <v>4192.5</v>
      </c>
      <c r="G387" s="65">
        <v>4429.1000000000004</v>
      </c>
      <c r="H387" s="65">
        <v>4695.8999999999996</v>
      </c>
      <c r="I387" s="65">
        <v>5539.4</v>
      </c>
      <c r="J387" s="65">
        <v>5544.8</v>
      </c>
      <c r="K387" s="65">
        <v>6311.7</v>
      </c>
      <c r="L387" s="65">
        <v>5935.7</v>
      </c>
      <c r="M387" s="65">
        <v>4420.8</v>
      </c>
      <c r="N387" s="65">
        <v>4891.5</v>
      </c>
      <c r="O387" s="65">
        <v>4781.2</v>
      </c>
    </row>
    <row r="388" spans="1:16" s="40" customFormat="1" x14ac:dyDescent="0.2">
      <c r="A388" s="40" t="str">
        <f t="shared" si="10"/>
        <v>ISGeneral public services</v>
      </c>
      <c r="B388" s="40" t="str">
        <f>VLOOKUP(C388,'A2'!$A$1:$B$35,2,FALSE)</f>
        <v>IS</v>
      </c>
      <c r="C388" s="40" t="s">
        <v>89</v>
      </c>
      <c r="D388" s="40" t="s">
        <v>32</v>
      </c>
      <c r="E388" s="71">
        <v>574.70000000000005</v>
      </c>
      <c r="F388" s="71">
        <v>573.29999999999995</v>
      </c>
      <c r="G388" s="65">
        <v>572.6</v>
      </c>
      <c r="H388" s="65">
        <v>566</v>
      </c>
      <c r="I388" s="65">
        <v>667.1</v>
      </c>
      <c r="J388" s="65">
        <v>643</v>
      </c>
      <c r="K388" s="65">
        <v>828.8</v>
      </c>
      <c r="L388" s="65">
        <v>669.6</v>
      </c>
      <c r="M388" s="65">
        <v>865.8</v>
      </c>
      <c r="N388" s="65">
        <v>842.4</v>
      </c>
      <c r="O388" s="65">
        <v>852.1</v>
      </c>
    </row>
    <row r="389" spans="1:16" s="40" customFormat="1" x14ac:dyDescent="0.2">
      <c r="A389" s="40" t="str">
        <f t="shared" si="10"/>
        <v>ISDefence</v>
      </c>
      <c r="B389" s="40" t="str">
        <f>VLOOKUP(C389,'A2'!$A$1:$B$35,2,FALSE)</f>
        <v>IS</v>
      </c>
      <c r="C389" s="40" t="s">
        <v>89</v>
      </c>
      <c r="D389" s="40" t="s">
        <v>33</v>
      </c>
      <c r="E389" s="71">
        <v>2.2999999999999998</v>
      </c>
      <c r="F389" s="71">
        <v>2.8</v>
      </c>
      <c r="G389" s="65">
        <v>4</v>
      </c>
      <c r="H389" s="65">
        <v>4.7</v>
      </c>
      <c r="I389" s="65">
        <v>4.5999999999999996</v>
      </c>
      <c r="J389" s="65">
        <v>8.8000000000000007</v>
      </c>
      <c r="K389" s="65">
        <v>9.1999999999999993</v>
      </c>
      <c r="L389" s="65">
        <v>6.2</v>
      </c>
      <c r="M389" s="65">
        <v>3.8</v>
      </c>
      <c r="N389" s="65">
        <v>4.5999999999999996</v>
      </c>
      <c r="O389" s="65">
        <v>4.0999999999999996</v>
      </c>
    </row>
    <row r="390" spans="1:16" s="40" customFormat="1" x14ac:dyDescent="0.2">
      <c r="A390" s="40" t="str">
        <f t="shared" si="10"/>
        <v>ISPublic order and safety</v>
      </c>
      <c r="B390" s="40" t="str">
        <f>VLOOKUP(C390,'A2'!$A$1:$B$35,2,FALSE)</f>
        <v>IS</v>
      </c>
      <c r="C390" s="40" t="s">
        <v>89</v>
      </c>
      <c r="D390" s="40" t="s">
        <v>34</v>
      </c>
      <c r="E390" s="71">
        <v>130.4</v>
      </c>
      <c r="F390" s="71">
        <v>137.30000000000001</v>
      </c>
      <c r="G390" s="65">
        <v>147.4</v>
      </c>
      <c r="H390" s="65">
        <v>156.6</v>
      </c>
      <c r="I390" s="65">
        <v>189.5</v>
      </c>
      <c r="J390" s="65">
        <v>192.8</v>
      </c>
      <c r="K390" s="65">
        <v>218.6</v>
      </c>
      <c r="L390" s="65">
        <v>155.9</v>
      </c>
      <c r="M390" s="65">
        <v>141.80000000000001</v>
      </c>
      <c r="N390" s="65">
        <v>132.6</v>
      </c>
      <c r="O390" s="65">
        <v>146.30000000000001</v>
      </c>
    </row>
    <row r="391" spans="1:16" s="40" customFormat="1" x14ac:dyDescent="0.2">
      <c r="A391" s="40" t="str">
        <f t="shared" si="10"/>
        <v>ISEconomic affairs</v>
      </c>
      <c r="B391" s="40" t="str">
        <f>VLOOKUP(C391,'A2'!$A$1:$B$35,2,FALSE)</f>
        <v>IS</v>
      </c>
      <c r="C391" s="40" t="s">
        <v>89</v>
      </c>
      <c r="D391" s="40" t="s">
        <v>35</v>
      </c>
      <c r="E391" s="71">
        <v>615.4</v>
      </c>
      <c r="F391" s="71">
        <v>609.70000000000005</v>
      </c>
      <c r="G391" s="65">
        <v>640.6</v>
      </c>
      <c r="H391" s="65">
        <v>674.3</v>
      </c>
      <c r="I391" s="65">
        <v>755.7</v>
      </c>
      <c r="J391" s="65">
        <v>786.1</v>
      </c>
      <c r="K391" s="65">
        <v>867.9</v>
      </c>
      <c r="L391" s="65">
        <v>2003.6</v>
      </c>
      <c r="M391" s="65">
        <v>543</v>
      </c>
      <c r="N391" s="65">
        <v>664.3</v>
      </c>
      <c r="O391" s="65">
        <v>591.9</v>
      </c>
    </row>
    <row r="392" spans="1:16" s="40" customFormat="1" x14ac:dyDescent="0.2">
      <c r="A392" s="40" t="str">
        <f t="shared" si="10"/>
        <v>ISEnvironment protection</v>
      </c>
      <c r="B392" s="40" t="str">
        <f>VLOOKUP(C392,'A2'!$A$1:$B$35,2,FALSE)</f>
        <v>IS</v>
      </c>
      <c r="C392" s="40" t="s">
        <v>89</v>
      </c>
      <c r="D392" s="40" t="s">
        <v>36</v>
      </c>
      <c r="E392" s="71">
        <v>61.5</v>
      </c>
      <c r="F392" s="71">
        <v>67.5</v>
      </c>
      <c r="G392" s="65">
        <v>69.900000000000006</v>
      </c>
      <c r="H392" s="65">
        <v>76.8</v>
      </c>
      <c r="I392" s="65">
        <v>88.8</v>
      </c>
      <c r="J392" s="65">
        <v>86.9</v>
      </c>
      <c r="K392" s="65">
        <v>94.2</v>
      </c>
      <c r="L392" s="65">
        <v>68.3</v>
      </c>
      <c r="M392" s="65">
        <v>58.5</v>
      </c>
      <c r="N392" s="65">
        <v>61.5</v>
      </c>
      <c r="O392" s="65">
        <v>60.8</v>
      </c>
    </row>
    <row r="393" spans="1:16" s="40" customFormat="1" x14ac:dyDescent="0.2">
      <c r="A393" s="40" t="str">
        <f t="shared" si="10"/>
        <v>ISHousing and community amenities</v>
      </c>
      <c r="B393" s="40" t="str">
        <f>VLOOKUP(C393,'A2'!$A$1:$B$35,2,FALSE)</f>
        <v>IS</v>
      </c>
      <c r="C393" s="40" t="s">
        <v>89</v>
      </c>
      <c r="D393" s="40" t="s">
        <v>37</v>
      </c>
      <c r="E393" s="71">
        <v>34.4</v>
      </c>
      <c r="F393" s="71">
        <v>65.8</v>
      </c>
      <c r="G393" s="65">
        <v>41.2</v>
      </c>
      <c r="H393" s="65">
        <v>44.4</v>
      </c>
      <c r="I393" s="65">
        <v>51.3</v>
      </c>
      <c r="J393" s="65">
        <v>85.9</v>
      </c>
      <c r="K393" s="65">
        <v>72.3</v>
      </c>
      <c r="L393" s="65">
        <v>52.5</v>
      </c>
      <c r="M393" s="65">
        <v>42.9</v>
      </c>
      <c r="N393" s="65">
        <v>237.2</v>
      </c>
      <c r="O393" s="65">
        <v>33.700000000000003</v>
      </c>
    </row>
    <row r="394" spans="1:16" s="40" customFormat="1" x14ac:dyDescent="0.2">
      <c r="A394" s="40" t="str">
        <f t="shared" si="10"/>
        <v>ISHealth</v>
      </c>
      <c r="B394" s="40" t="str">
        <f>VLOOKUP(C394,'A2'!$A$1:$B$35,2,FALSE)</f>
        <v>IS</v>
      </c>
      <c r="C394" s="40" t="s">
        <v>89</v>
      </c>
      <c r="D394" s="40" t="s">
        <v>38</v>
      </c>
      <c r="E394" s="71">
        <v>698.6</v>
      </c>
      <c r="F394" s="71">
        <v>820.2</v>
      </c>
      <c r="G394" s="65">
        <v>860</v>
      </c>
      <c r="H394" s="65">
        <v>901</v>
      </c>
      <c r="I394" s="65">
        <v>1060.2</v>
      </c>
      <c r="J394" s="65">
        <v>1054.0999999999999</v>
      </c>
      <c r="K394" s="65">
        <v>1177.0999999999999</v>
      </c>
      <c r="L394" s="65">
        <v>815.7</v>
      </c>
      <c r="M394" s="65">
        <v>723.4</v>
      </c>
      <c r="N394" s="65">
        <v>747.5</v>
      </c>
      <c r="O394" s="65">
        <v>769.2</v>
      </c>
    </row>
    <row r="395" spans="1:16" s="40" customFormat="1" x14ac:dyDescent="0.2">
      <c r="A395" s="40" t="str">
        <f t="shared" si="10"/>
        <v>ISRecreation, culture and religion</v>
      </c>
      <c r="B395" s="40" t="str">
        <f>VLOOKUP(C395,'A2'!$A$1:$B$35,2,FALSE)</f>
        <v>IS</v>
      </c>
      <c r="C395" s="40" t="s">
        <v>89</v>
      </c>
      <c r="D395" s="40" t="s">
        <v>39</v>
      </c>
      <c r="E395" s="71">
        <v>265.10000000000002</v>
      </c>
      <c r="F395" s="71">
        <v>309.3</v>
      </c>
      <c r="G395" s="65">
        <v>346.8</v>
      </c>
      <c r="H395" s="65">
        <v>389.9</v>
      </c>
      <c r="I395" s="65">
        <v>439.2</v>
      </c>
      <c r="J395" s="65">
        <v>477.5</v>
      </c>
      <c r="K395" s="65">
        <v>561.79999999999995</v>
      </c>
      <c r="L395" s="65">
        <v>387.3</v>
      </c>
      <c r="M395" s="65">
        <v>319.3</v>
      </c>
      <c r="N395" s="65">
        <v>347.5</v>
      </c>
      <c r="O395" s="65">
        <v>332.7</v>
      </c>
    </row>
    <row r="396" spans="1:16" s="40" customFormat="1" x14ac:dyDescent="0.2">
      <c r="A396" s="40" t="str">
        <f t="shared" si="10"/>
        <v>ISEducation</v>
      </c>
      <c r="B396" s="40" t="str">
        <f>VLOOKUP(C396,'A2'!$A$1:$B$35,2,FALSE)</f>
        <v>IS</v>
      </c>
      <c r="C396" s="40" t="s">
        <v>89</v>
      </c>
      <c r="D396" s="40" t="s">
        <v>40</v>
      </c>
      <c r="E396" s="71">
        <v>683.7</v>
      </c>
      <c r="F396" s="71">
        <v>785.2</v>
      </c>
      <c r="G396" s="65">
        <v>802.1</v>
      </c>
      <c r="H396" s="65">
        <v>873.7</v>
      </c>
      <c r="I396" s="65">
        <v>1094.4000000000001</v>
      </c>
      <c r="J396" s="65">
        <v>1104.9000000000001</v>
      </c>
      <c r="K396" s="65">
        <v>1210.7</v>
      </c>
      <c r="L396" s="65">
        <v>859.5</v>
      </c>
      <c r="M396" s="65">
        <v>741.8</v>
      </c>
      <c r="N396" s="65">
        <v>790.9</v>
      </c>
      <c r="O396" s="65">
        <v>815.1</v>
      </c>
    </row>
    <row r="397" spans="1:16" s="40" customFormat="1" x14ac:dyDescent="0.2">
      <c r="A397" s="40" t="str">
        <f t="shared" si="10"/>
        <v>ISSocial protection</v>
      </c>
      <c r="B397" s="40" t="str">
        <f>VLOOKUP(C397,'A2'!$A$1:$B$35,2,FALSE)</f>
        <v>IS</v>
      </c>
      <c r="C397" s="40" t="s">
        <v>89</v>
      </c>
      <c r="D397" s="40" t="s">
        <v>41</v>
      </c>
      <c r="E397" s="71">
        <v>695.1</v>
      </c>
      <c r="F397" s="71">
        <v>821.7</v>
      </c>
      <c r="G397" s="65">
        <v>944.6</v>
      </c>
      <c r="H397" s="65">
        <v>1008.4</v>
      </c>
      <c r="I397" s="65">
        <v>1188.5999999999999</v>
      </c>
      <c r="J397" s="65">
        <v>1104.7</v>
      </c>
      <c r="K397" s="65">
        <v>1271</v>
      </c>
      <c r="L397" s="65">
        <v>917.1</v>
      </c>
      <c r="M397" s="65">
        <v>980.5</v>
      </c>
      <c r="N397" s="65">
        <v>1062.9000000000001</v>
      </c>
      <c r="O397" s="65">
        <v>1175.4000000000001</v>
      </c>
    </row>
    <row r="398" spans="1:16" s="40" customFormat="1" x14ac:dyDescent="0.2">
      <c r="A398" s="40" t="str">
        <f t="shared" si="10"/>
        <v>NOTotal</v>
      </c>
      <c r="B398" s="40" t="str">
        <f>VLOOKUP(C398,'A2'!$A$1:$B$35,2,FALSE)</f>
        <v>NO</v>
      </c>
      <c r="C398" s="40" t="s">
        <v>90</v>
      </c>
      <c r="D398" s="40" t="s">
        <v>47</v>
      </c>
      <c r="E398" s="71">
        <v>84230.1</v>
      </c>
      <c r="F398" s="71">
        <v>96028.6</v>
      </c>
      <c r="G398" s="65">
        <v>95808.9</v>
      </c>
      <c r="H398" s="65">
        <v>94505.2</v>
      </c>
      <c r="I398" s="65">
        <v>102233.1</v>
      </c>
      <c r="J398" s="65">
        <v>108503.2</v>
      </c>
      <c r="K398" s="65">
        <v>116056.7</v>
      </c>
      <c r="L398" s="65">
        <v>123801.60000000001</v>
      </c>
      <c r="M398" s="65">
        <v>126152.6</v>
      </c>
      <c r="N398" s="65">
        <v>143568.20000000001</v>
      </c>
      <c r="O398" s="65">
        <v>155094.20000000001</v>
      </c>
      <c r="P398" s="70">
        <v>168632.3</v>
      </c>
    </row>
    <row r="399" spans="1:16" s="40" customFormat="1" x14ac:dyDescent="0.2">
      <c r="A399" s="40" t="str">
        <f t="shared" si="10"/>
        <v>NOGeneral public services</v>
      </c>
      <c r="B399" s="40" t="str">
        <f>VLOOKUP(C399,'A2'!$A$1:$B$35,2,FALSE)</f>
        <v>NO</v>
      </c>
      <c r="C399" s="40" t="s">
        <v>90</v>
      </c>
      <c r="D399" s="40" t="s">
        <v>32</v>
      </c>
      <c r="E399" s="71">
        <v>9668.2999999999993</v>
      </c>
      <c r="F399" s="71">
        <v>10276.299999999999</v>
      </c>
      <c r="G399" s="65">
        <v>10221.299999999999</v>
      </c>
      <c r="H399" s="65">
        <v>9443.5</v>
      </c>
      <c r="I399" s="65">
        <v>10307.1</v>
      </c>
      <c r="J399" s="65">
        <v>11707.6</v>
      </c>
      <c r="K399" s="65">
        <v>12115.8</v>
      </c>
      <c r="L399" s="65">
        <v>13526.6</v>
      </c>
      <c r="M399" s="65">
        <v>13414.9</v>
      </c>
      <c r="N399" s="65">
        <v>14696.1</v>
      </c>
      <c r="O399" s="65">
        <v>15087.6</v>
      </c>
      <c r="P399" s="70">
        <v>15497.5</v>
      </c>
    </row>
    <row r="400" spans="1:16" s="40" customFormat="1" x14ac:dyDescent="0.2">
      <c r="A400" s="40" t="str">
        <f t="shared" si="10"/>
        <v>NODefence</v>
      </c>
      <c r="B400" s="40" t="str">
        <f>VLOOKUP(C400,'A2'!$A$1:$B$35,2,FALSE)</f>
        <v>NO</v>
      </c>
      <c r="C400" s="40" t="s">
        <v>90</v>
      </c>
      <c r="D400" s="40" t="s">
        <v>33</v>
      </c>
      <c r="E400" s="71">
        <v>3604.6</v>
      </c>
      <c r="F400" s="71">
        <v>4150.7</v>
      </c>
      <c r="G400" s="65">
        <v>3799.5</v>
      </c>
      <c r="H400" s="65">
        <v>3679</v>
      </c>
      <c r="I400" s="65">
        <v>3723.1</v>
      </c>
      <c r="J400" s="65">
        <v>4295.1000000000004</v>
      </c>
      <c r="K400" s="65">
        <v>4740.2</v>
      </c>
      <c r="L400" s="65">
        <v>4900.6000000000004</v>
      </c>
      <c r="M400" s="65">
        <v>4690.6000000000004</v>
      </c>
      <c r="N400" s="65">
        <v>4844</v>
      </c>
      <c r="O400" s="65">
        <v>5565.1</v>
      </c>
      <c r="P400" s="70">
        <v>5486.7</v>
      </c>
    </row>
    <row r="401" spans="1:16" s="40" customFormat="1" x14ac:dyDescent="0.2">
      <c r="A401" s="40" t="str">
        <f t="shared" si="10"/>
        <v>NOPublic order and safety</v>
      </c>
      <c r="B401" s="40" t="str">
        <f>VLOOKUP(C401,'A2'!$A$1:$B$35,2,FALSE)</f>
        <v>NO</v>
      </c>
      <c r="C401" s="40" t="s">
        <v>90</v>
      </c>
      <c r="D401" s="40" t="s">
        <v>34</v>
      </c>
      <c r="E401" s="71">
        <v>1909.4</v>
      </c>
      <c r="F401" s="71">
        <v>2343.8000000000002</v>
      </c>
      <c r="G401" s="65">
        <v>2215.6999999999998</v>
      </c>
      <c r="H401" s="65">
        <v>2176.6999999999998</v>
      </c>
      <c r="I401" s="65">
        <v>2196.4</v>
      </c>
      <c r="J401" s="65">
        <v>2338.8000000000002</v>
      </c>
      <c r="K401" s="65">
        <v>2524.3000000000002</v>
      </c>
      <c r="L401" s="65">
        <v>2651.7</v>
      </c>
      <c r="M401" s="65">
        <v>2688.7</v>
      </c>
      <c r="N401" s="65">
        <v>3094.3</v>
      </c>
      <c r="O401" s="65">
        <v>3384.9</v>
      </c>
      <c r="P401" s="70">
        <v>3697.6</v>
      </c>
    </row>
    <row r="402" spans="1:16" s="40" customFormat="1" x14ac:dyDescent="0.2">
      <c r="A402" s="40" t="str">
        <f t="shared" si="10"/>
        <v>NOEconomic affairs</v>
      </c>
      <c r="B402" s="40" t="str">
        <f>VLOOKUP(C402,'A2'!$A$1:$B$35,2,FALSE)</f>
        <v>NO</v>
      </c>
      <c r="C402" s="40" t="s">
        <v>90</v>
      </c>
      <c r="D402" s="40" t="s">
        <v>35</v>
      </c>
      <c r="E402" s="71">
        <v>8880.4</v>
      </c>
      <c r="F402" s="71">
        <v>9784.2000000000007</v>
      </c>
      <c r="G402" s="65">
        <v>8616.7999999999993</v>
      </c>
      <c r="H402" s="65">
        <v>8199.7000000000007</v>
      </c>
      <c r="I402" s="65">
        <v>9281.7999999999993</v>
      </c>
      <c r="J402" s="65">
        <v>9598.6</v>
      </c>
      <c r="K402" s="65">
        <v>10230.5</v>
      </c>
      <c r="L402" s="65">
        <v>11288.9</v>
      </c>
      <c r="M402" s="65">
        <v>11869.5</v>
      </c>
      <c r="N402" s="65">
        <v>13829.1</v>
      </c>
      <c r="O402" s="65">
        <v>14807.3</v>
      </c>
      <c r="P402" s="70">
        <v>16510.400000000001</v>
      </c>
    </row>
    <row r="403" spans="1:16" s="40" customFormat="1" x14ac:dyDescent="0.2">
      <c r="A403" s="40" t="str">
        <f t="shared" si="10"/>
        <v>NOEnvironment protection</v>
      </c>
      <c r="B403" s="40" t="str">
        <f>VLOOKUP(C403,'A2'!$A$1:$B$35,2,FALSE)</f>
        <v>NO</v>
      </c>
      <c r="C403" s="40" t="s">
        <v>90</v>
      </c>
      <c r="D403" s="40" t="s">
        <v>36</v>
      </c>
      <c r="E403" s="71">
        <v>1078.8</v>
      </c>
      <c r="F403" s="71">
        <v>1154.2</v>
      </c>
      <c r="G403" s="65">
        <v>1157.3</v>
      </c>
      <c r="H403" s="65">
        <v>1326.1</v>
      </c>
      <c r="I403" s="65">
        <v>1451.8</v>
      </c>
      <c r="J403" s="65">
        <v>1526.3</v>
      </c>
      <c r="K403" s="65">
        <v>1657.7</v>
      </c>
      <c r="L403" s="65">
        <v>1835.9</v>
      </c>
      <c r="M403" s="65">
        <v>1810.3</v>
      </c>
      <c r="N403" s="65">
        <v>2178.3000000000002</v>
      </c>
      <c r="O403" s="65">
        <v>2376.8000000000002</v>
      </c>
      <c r="P403" s="70">
        <v>2745.1</v>
      </c>
    </row>
    <row r="404" spans="1:16" s="40" customFormat="1" x14ac:dyDescent="0.2">
      <c r="A404" s="40" t="str">
        <f t="shared" si="10"/>
        <v>NOHousing and community amenities</v>
      </c>
      <c r="B404" s="40" t="str">
        <f>VLOOKUP(C404,'A2'!$A$1:$B$35,2,FALSE)</f>
        <v>NO</v>
      </c>
      <c r="C404" s="40" t="s">
        <v>90</v>
      </c>
      <c r="D404" s="40" t="s">
        <v>37</v>
      </c>
      <c r="E404" s="71">
        <v>615.29999999999995</v>
      </c>
      <c r="F404" s="71">
        <v>804.1</v>
      </c>
      <c r="G404" s="65">
        <v>1502.3</v>
      </c>
      <c r="H404" s="65">
        <v>1543.1</v>
      </c>
      <c r="I404" s="65">
        <v>1469.9</v>
      </c>
      <c r="J404" s="65">
        <v>1613.5</v>
      </c>
      <c r="K404" s="65">
        <v>1740.2</v>
      </c>
      <c r="L404" s="65">
        <v>1931</v>
      </c>
      <c r="M404" s="65">
        <v>1951.9</v>
      </c>
      <c r="N404" s="65">
        <v>2247.5</v>
      </c>
      <c r="O404" s="65">
        <v>2405.5</v>
      </c>
      <c r="P404" s="70">
        <v>2581.5</v>
      </c>
    </row>
    <row r="405" spans="1:16" s="40" customFormat="1" x14ac:dyDescent="0.2">
      <c r="A405" s="40" t="str">
        <f t="shared" si="10"/>
        <v>NOHealth</v>
      </c>
      <c r="B405" s="40" t="str">
        <f>VLOOKUP(C405,'A2'!$A$1:$B$35,2,FALSE)</f>
        <v>NO</v>
      </c>
      <c r="C405" s="40" t="s">
        <v>90</v>
      </c>
      <c r="D405" s="40" t="s">
        <v>38</v>
      </c>
      <c r="E405" s="71">
        <v>13699.6</v>
      </c>
      <c r="F405" s="71">
        <v>16101.6</v>
      </c>
      <c r="G405" s="65">
        <v>16244.4</v>
      </c>
      <c r="H405" s="65">
        <v>16118.2</v>
      </c>
      <c r="I405" s="65">
        <v>17645.3</v>
      </c>
      <c r="J405" s="65">
        <v>18503.8</v>
      </c>
      <c r="K405" s="65">
        <v>19916.5</v>
      </c>
      <c r="L405" s="65">
        <v>20635.7</v>
      </c>
      <c r="M405" s="65">
        <v>20633.7</v>
      </c>
      <c r="N405" s="65">
        <v>23627.7</v>
      </c>
      <c r="O405" s="65">
        <v>25668.1</v>
      </c>
      <c r="P405" s="70">
        <v>28425.8</v>
      </c>
    </row>
    <row r="406" spans="1:16" s="40" customFormat="1" x14ac:dyDescent="0.2">
      <c r="A406" s="40" t="str">
        <f t="shared" si="10"/>
        <v>NORecreation, culture and religion</v>
      </c>
      <c r="B406" s="40" t="str">
        <f>VLOOKUP(C406,'A2'!$A$1:$B$35,2,FALSE)</f>
        <v>NO</v>
      </c>
      <c r="C406" s="40" t="s">
        <v>90</v>
      </c>
      <c r="D406" s="40" t="s">
        <v>39</v>
      </c>
      <c r="E406" s="71">
        <v>2014.3</v>
      </c>
      <c r="F406" s="71">
        <v>2372.6</v>
      </c>
      <c r="G406" s="65">
        <v>2344.9</v>
      </c>
      <c r="H406" s="65">
        <v>2372.1</v>
      </c>
      <c r="I406" s="65">
        <v>2564.5</v>
      </c>
      <c r="J406" s="65">
        <v>2701.2</v>
      </c>
      <c r="K406" s="65">
        <v>3133.5</v>
      </c>
      <c r="L406" s="65">
        <v>3459.1</v>
      </c>
      <c r="M406" s="65">
        <v>3683.8</v>
      </c>
      <c r="N406" s="65">
        <v>4126.5</v>
      </c>
      <c r="O406" s="65">
        <v>4467.3999999999996</v>
      </c>
      <c r="P406" s="70">
        <v>4739.1000000000004</v>
      </c>
    </row>
    <row r="407" spans="1:16" s="40" customFormat="1" x14ac:dyDescent="0.2">
      <c r="A407" s="40" t="str">
        <f t="shared" si="10"/>
        <v>NOEducation</v>
      </c>
      <c r="B407" s="40" t="str">
        <f>VLOOKUP(C407,'A2'!$A$1:$B$35,2,FALSE)</f>
        <v>NO</v>
      </c>
      <c r="C407" s="40" t="s">
        <v>90</v>
      </c>
      <c r="D407" s="40" t="s">
        <v>40</v>
      </c>
      <c r="E407" s="71">
        <v>11251.5</v>
      </c>
      <c r="F407" s="71">
        <v>12755.1</v>
      </c>
      <c r="G407" s="65">
        <v>13273.4</v>
      </c>
      <c r="H407" s="65">
        <v>12924</v>
      </c>
      <c r="I407" s="65">
        <v>13875.8</v>
      </c>
      <c r="J407" s="65">
        <v>14536.9</v>
      </c>
      <c r="K407" s="65">
        <v>15486.7</v>
      </c>
      <c r="L407" s="65">
        <v>16168.2</v>
      </c>
      <c r="M407" s="65">
        <v>16492.099999999999</v>
      </c>
      <c r="N407" s="65">
        <v>18655.099999999999</v>
      </c>
      <c r="O407" s="65">
        <v>19607.099999999999</v>
      </c>
      <c r="P407" s="70">
        <v>21274.799999999999</v>
      </c>
    </row>
    <row r="408" spans="1:16" s="40" customFormat="1" x14ac:dyDescent="0.2">
      <c r="A408" s="40" t="str">
        <f t="shared" si="10"/>
        <v>NOSocial protection</v>
      </c>
      <c r="B408" s="40" t="str">
        <f>VLOOKUP(C408,'A2'!$A$1:$B$35,2,FALSE)</f>
        <v>NO</v>
      </c>
      <c r="C408" s="40" t="s">
        <v>90</v>
      </c>
      <c r="D408" s="40" t="s">
        <v>41</v>
      </c>
      <c r="E408" s="71">
        <v>31507.9</v>
      </c>
      <c r="F408" s="71">
        <v>36285.9</v>
      </c>
      <c r="G408" s="65">
        <v>36433.300000000003</v>
      </c>
      <c r="H408" s="65">
        <v>36722.699999999997</v>
      </c>
      <c r="I408" s="65">
        <v>39717.5</v>
      </c>
      <c r="J408" s="65">
        <v>41681.300000000003</v>
      </c>
      <c r="K408" s="65">
        <v>44511.199999999997</v>
      </c>
      <c r="L408" s="65">
        <v>47404</v>
      </c>
      <c r="M408" s="65">
        <v>48917</v>
      </c>
      <c r="N408" s="65">
        <v>56269.5</v>
      </c>
      <c r="O408" s="65">
        <v>61724.5</v>
      </c>
      <c r="P408" s="70">
        <v>67673.899999999994</v>
      </c>
    </row>
    <row r="409" spans="1:16" s="40" customFormat="1" x14ac:dyDescent="0.2">
      <c r="A409" s="40" t="str">
        <f t="shared" si="10"/>
        <v>CHTotal</v>
      </c>
      <c r="B409" s="40" t="str">
        <f>VLOOKUP(C409,'A2'!$A$1:$B$35,2,FALSE)</f>
        <v>CH</v>
      </c>
      <c r="C409" s="40" t="s">
        <v>91</v>
      </c>
      <c r="D409" s="40" t="s">
        <v>47</v>
      </c>
      <c r="E409" s="71"/>
      <c r="F409" s="71"/>
      <c r="G409" s="65"/>
      <c r="H409" s="65"/>
      <c r="I409" s="65">
        <v>108947.8</v>
      </c>
      <c r="J409" s="65">
        <v>107363.9</v>
      </c>
      <c r="K409" s="65">
        <v>105582.9</v>
      </c>
      <c r="L409" s="65">
        <v>114775.2</v>
      </c>
      <c r="M409" s="65">
        <v>125340.4</v>
      </c>
      <c r="N409" s="65">
        <v>140454.70000000001</v>
      </c>
      <c r="O409" s="65">
        <v>159767.79999999999</v>
      </c>
      <c r="P409" s="70">
        <v>167313.20000000001</v>
      </c>
    </row>
    <row r="410" spans="1:16" s="40" customFormat="1" x14ac:dyDescent="0.2">
      <c r="A410" s="40" t="str">
        <f t="shared" si="10"/>
        <v>CHGeneral public services</v>
      </c>
      <c r="B410" s="40" t="str">
        <f>VLOOKUP(C410,'A2'!$A$1:$B$35,2,FALSE)</f>
        <v>CH</v>
      </c>
      <c r="C410" s="40" t="s">
        <v>91</v>
      </c>
      <c r="D410" s="40" t="s">
        <v>32</v>
      </c>
      <c r="E410" s="71"/>
      <c r="F410" s="71"/>
      <c r="G410" s="65"/>
      <c r="H410" s="65"/>
      <c r="I410" s="65">
        <v>12477.3</v>
      </c>
      <c r="J410" s="65">
        <v>12022.8</v>
      </c>
      <c r="K410" s="65">
        <v>11698.5</v>
      </c>
      <c r="L410" s="65">
        <v>14344.4</v>
      </c>
      <c r="M410" s="65">
        <v>12835.2</v>
      </c>
      <c r="N410" s="65">
        <v>13717.9</v>
      </c>
      <c r="O410" s="65">
        <v>15739.7</v>
      </c>
      <c r="P410" s="70">
        <v>15300</v>
      </c>
    </row>
    <row r="411" spans="1:16" s="40" customFormat="1" x14ac:dyDescent="0.2">
      <c r="A411" s="40" t="str">
        <f t="shared" ref="A411:A474" si="11">CONCATENATE(B411,D411)</f>
        <v>CHDefence</v>
      </c>
      <c r="B411" s="40" t="str">
        <f>VLOOKUP(C411,'A2'!$A$1:$B$35,2,FALSE)</f>
        <v>CH</v>
      </c>
      <c r="C411" s="40" t="s">
        <v>91</v>
      </c>
      <c r="D411" s="40" t="s">
        <v>33</v>
      </c>
      <c r="E411" s="71"/>
      <c r="F411" s="71"/>
      <c r="G411" s="65"/>
      <c r="H411" s="65"/>
      <c r="I411" s="65">
        <v>3158.1</v>
      </c>
      <c r="J411" s="65">
        <v>3120.1</v>
      </c>
      <c r="K411" s="65">
        <v>3110.3</v>
      </c>
      <c r="L411" s="65">
        <v>3548.6</v>
      </c>
      <c r="M411" s="65">
        <v>3752</v>
      </c>
      <c r="N411" s="65">
        <v>4071.9</v>
      </c>
      <c r="O411" s="65">
        <v>4615.7</v>
      </c>
      <c r="P411" s="70">
        <v>4706.1000000000004</v>
      </c>
    </row>
    <row r="412" spans="1:16" s="40" customFormat="1" x14ac:dyDescent="0.2">
      <c r="A412" s="40" t="str">
        <f t="shared" si="11"/>
        <v>CHPublic order and safety</v>
      </c>
      <c r="B412" s="40" t="str">
        <f>VLOOKUP(C412,'A2'!$A$1:$B$35,2,FALSE)</f>
        <v>CH</v>
      </c>
      <c r="C412" s="40" t="s">
        <v>91</v>
      </c>
      <c r="D412" s="40" t="s">
        <v>34</v>
      </c>
      <c r="E412" s="71"/>
      <c r="F412" s="71"/>
      <c r="G412" s="65"/>
      <c r="H412" s="65"/>
      <c r="I412" s="65">
        <v>5383.8</v>
      </c>
      <c r="J412" s="65">
        <v>5390.3</v>
      </c>
      <c r="K412" s="65">
        <v>5327.6</v>
      </c>
      <c r="L412" s="65">
        <v>5719.5</v>
      </c>
      <c r="M412" s="65">
        <v>6286.6</v>
      </c>
      <c r="N412" s="65">
        <v>7115</v>
      </c>
      <c r="O412" s="65">
        <v>8301.1</v>
      </c>
      <c r="P412" s="70">
        <v>8636.7000000000007</v>
      </c>
    </row>
    <row r="413" spans="1:16" s="40" customFormat="1" x14ac:dyDescent="0.2">
      <c r="A413" s="40" t="str">
        <f t="shared" si="11"/>
        <v>CHEconomic affairs</v>
      </c>
      <c r="B413" s="40" t="str">
        <f>VLOOKUP(C413,'A2'!$A$1:$B$35,2,FALSE)</f>
        <v>CH</v>
      </c>
      <c r="C413" s="40" t="s">
        <v>91</v>
      </c>
      <c r="D413" s="40" t="s">
        <v>35</v>
      </c>
      <c r="E413" s="71"/>
      <c r="F413" s="71"/>
      <c r="G413" s="65"/>
      <c r="H413" s="65"/>
      <c r="I413" s="65">
        <v>14697.8</v>
      </c>
      <c r="J413" s="65">
        <v>13986.3</v>
      </c>
      <c r="K413" s="65">
        <v>13848.1</v>
      </c>
      <c r="L413" s="65">
        <v>14996.1</v>
      </c>
      <c r="M413" s="65">
        <v>16642.5</v>
      </c>
      <c r="N413" s="65">
        <v>18431.2</v>
      </c>
      <c r="O413" s="65">
        <v>20676</v>
      </c>
      <c r="P413" s="70">
        <v>22715.4</v>
      </c>
    </row>
    <row r="414" spans="1:16" s="40" customFormat="1" x14ac:dyDescent="0.2">
      <c r="A414" s="40" t="str">
        <f t="shared" si="11"/>
        <v>CHEnvironment protection</v>
      </c>
      <c r="B414" s="40" t="str">
        <f>VLOOKUP(C414,'A2'!$A$1:$B$35,2,FALSE)</f>
        <v>CH</v>
      </c>
      <c r="C414" s="40" t="s">
        <v>91</v>
      </c>
      <c r="D414" s="40" t="s">
        <v>36</v>
      </c>
      <c r="E414" s="71"/>
      <c r="F414" s="71"/>
      <c r="G414" s="65"/>
      <c r="H414" s="65"/>
      <c r="I414" s="65">
        <v>1972.8</v>
      </c>
      <c r="J414" s="65">
        <v>1971.3</v>
      </c>
      <c r="K414" s="65">
        <v>1971.9</v>
      </c>
      <c r="L414" s="65">
        <v>1979.5</v>
      </c>
      <c r="M414" s="65">
        <v>2444.3000000000002</v>
      </c>
      <c r="N414" s="65">
        <v>3216.7</v>
      </c>
      <c r="O414" s="65">
        <v>3352.9</v>
      </c>
      <c r="P414" s="70">
        <v>3523.2</v>
      </c>
    </row>
    <row r="415" spans="1:16" s="40" customFormat="1" x14ac:dyDescent="0.2">
      <c r="A415" s="40" t="str">
        <f t="shared" si="11"/>
        <v>CHHousing and community amenities</v>
      </c>
      <c r="B415" s="40" t="str">
        <f>VLOOKUP(C415,'A2'!$A$1:$B$35,2,FALSE)</f>
        <v>CH</v>
      </c>
      <c r="C415" s="40" t="s">
        <v>91</v>
      </c>
      <c r="D415" s="40" t="s">
        <v>37</v>
      </c>
      <c r="E415" s="71"/>
      <c r="F415" s="71"/>
      <c r="G415" s="65"/>
      <c r="H415" s="65"/>
      <c r="I415" s="65">
        <v>675.4</v>
      </c>
      <c r="J415" s="65">
        <v>657.8</v>
      </c>
      <c r="K415" s="65">
        <v>635.4</v>
      </c>
      <c r="L415" s="65">
        <v>763.9</v>
      </c>
      <c r="M415" s="65">
        <v>748.4</v>
      </c>
      <c r="N415" s="65">
        <v>882.6</v>
      </c>
      <c r="O415" s="65">
        <v>1007.7</v>
      </c>
      <c r="P415" s="70">
        <v>1055.5999999999999</v>
      </c>
    </row>
    <row r="416" spans="1:16" s="40" customFormat="1" x14ac:dyDescent="0.2">
      <c r="A416" s="40" t="str">
        <f t="shared" si="11"/>
        <v>CHHealth</v>
      </c>
      <c r="B416" s="40" t="str">
        <f>VLOOKUP(C416,'A2'!$A$1:$B$35,2,FALSE)</f>
        <v>CH</v>
      </c>
      <c r="C416" s="40" t="s">
        <v>91</v>
      </c>
      <c r="D416" s="40" t="s">
        <v>38</v>
      </c>
      <c r="E416" s="71"/>
      <c r="F416" s="71"/>
      <c r="G416" s="65"/>
      <c r="H416" s="65"/>
      <c r="I416" s="65">
        <v>6247.5</v>
      </c>
      <c r="J416" s="65">
        <v>6260.8</v>
      </c>
      <c r="K416" s="65">
        <v>6145.9</v>
      </c>
      <c r="L416" s="65">
        <v>6586.2</v>
      </c>
      <c r="M416" s="65">
        <v>7423.6</v>
      </c>
      <c r="N416" s="65">
        <v>8187.9</v>
      </c>
      <c r="O416" s="65">
        <v>9719</v>
      </c>
      <c r="P416" s="70">
        <v>10829</v>
      </c>
    </row>
    <row r="417" spans="1:16" s="40" customFormat="1" x14ac:dyDescent="0.2">
      <c r="A417" s="40" t="str">
        <f t="shared" si="11"/>
        <v>CHRecreation, culture and religion</v>
      </c>
      <c r="B417" s="40" t="str">
        <f>VLOOKUP(C417,'A2'!$A$1:$B$35,2,FALSE)</f>
        <v>CH</v>
      </c>
      <c r="C417" s="40" t="s">
        <v>91</v>
      </c>
      <c r="D417" s="40" t="s">
        <v>39</v>
      </c>
      <c r="E417" s="71"/>
      <c r="F417" s="71"/>
      <c r="G417" s="65"/>
      <c r="H417" s="65"/>
      <c r="I417" s="65">
        <v>2795</v>
      </c>
      <c r="J417" s="65">
        <v>2789.3</v>
      </c>
      <c r="K417" s="65">
        <v>2722.8</v>
      </c>
      <c r="L417" s="65">
        <v>3208.7</v>
      </c>
      <c r="M417" s="65">
        <v>3333.4</v>
      </c>
      <c r="N417" s="65">
        <v>3622.1</v>
      </c>
      <c r="O417" s="65">
        <v>4153.8</v>
      </c>
      <c r="P417" s="70">
        <v>4359.8</v>
      </c>
    </row>
    <row r="418" spans="1:16" s="40" customFormat="1" x14ac:dyDescent="0.2">
      <c r="A418" s="40" t="str">
        <f t="shared" si="11"/>
        <v>CHEducation</v>
      </c>
      <c r="B418" s="40" t="str">
        <f>VLOOKUP(C418,'A2'!$A$1:$B$35,2,FALSE)</f>
        <v>CH</v>
      </c>
      <c r="C418" s="40" t="s">
        <v>91</v>
      </c>
      <c r="D418" s="40" t="s">
        <v>40</v>
      </c>
      <c r="E418" s="71"/>
      <c r="F418" s="71"/>
      <c r="G418" s="65"/>
      <c r="H418" s="65"/>
      <c r="I418" s="65">
        <v>18568.599999999999</v>
      </c>
      <c r="J418" s="65">
        <v>18531.400000000001</v>
      </c>
      <c r="K418" s="65">
        <v>18313.8</v>
      </c>
      <c r="L418" s="65">
        <v>20217.7</v>
      </c>
      <c r="M418" s="65">
        <v>22455.599999999999</v>
      </c>
      <c r="N418" s="65">
        <v>25424.2</v>
      </c>
      <c r="O418" s="65">
        <v>28983</v>
      </c>
      <c r="P418" s="70">
        <v>30146.7</v>
      </c>
    </row>
    <row r="419" spans="1:16" s="40" customFormat="1" x14ac:dyDescent="0.2">
      <c r="A419" s="40" t="str">
        <f t="shared" si="11"/>
        <v>CHSocial protection</v>
      </c>
      <c r="B419" s="40" t="str">
        <f>VLOOKUP(C419,'A2'!$A$1:$B$35,2,FALSE)</f>
        <v>CH</v>
      </c>
      <c r="C419" s="40" t="s">
        <v>91</v>
      </c>
      <c r="D419" s="40" t="s">
        <v>41</v>
      </c>
      <c r="E419" s="71"/>
      <c r="F419" s="71"/>
      <c r="G419" s="65"/>
      <c r="H419" s="65"/>
      <c r="I419" s="65">
        <v>42971.5</v>
      </c>
      <c r="J419" s="65">
        <v>42633.9</v>
      </c>
      <c r="K419" s="65">
        <v>41808.6</v>
      </c>
      <c r="L419" s="65">
        <v>43410.6</v>
      </c>
      <c r="M419" s="65">
        <v>49418.8</v>
      </c>
      <c r="N419" s="65">
        <v>55785.3</v>
      </c>
      <c r="O419" s="65">
        <v>63218.9</v>
      </c>
      <c r="P419" s="70">
        <v>66040.7</v>
      </c>
    </row>
    <row r="420" spans="1:16" s="40" customFormat="1" x14ac:dyDescent="0.2">
      <c r="A420" s="40" t="str">
        <f t="shared" si="11"/>
        <v>USTotal</v>
      </c>
      <c r="B420" s="40" t="str">
        <f>VLOOKUP(C420,'A2'!$A$1:$B$35,2,FALSE)</f>
        <v>US</v>
      </c>
      <c r="C420" s="40" t="s">
        <v>95</v>
      </c>
      <c r="D420" s="40" t="s">
        <v>47</v>
      </c>
      <c r="E420" s="71">
        <v>3999996.2963299998</v>
      </c>
      <c r="F420" s="71">
        <v>4038714.2982000005</v>
      </c>
      <c r="G420" s="71">
        <v>3563673.9357340001</v>
      </c>
      <c r="H420" s="71">
        <v>3426188.6151899998</v>
      </c>
      <c r="I420" s="71">
        <v>3669483.4143599998</v>
      </c>
      <c r="J420" s="71">
        <v>3823049.9732320001</v>
      </c>
      <c r="K420" s="71">
        <v>3758798.6084340001</v>
      </c>
      <c r="L420" s="71">
        <v>3800507.021675</v>
      </c>
      <c r="M420" s="71">
        <v>5994802.5</v>
      </c>
      <c r="N420" s="71">
        <v>6199736.2999999998</v>
      </c>
      <c r="O420" s="65"/>
    </row>
    <row r="421" spans="1:16" s="40" customFormat="1" x14ac:dyDescent="0.2">
      <c r="A421" s="40" t="str">
        <f t="shared" si="11"/>
        <v>USGeneral public services</v>
      </c>
      <c r="B421" s="40" t="str">
        <f>VLOOKUP(C421,'A2'!$A$1:$B$35,2,FALSE)</f>
        <v>US</v>
      </c>
      <c r="C421" s="40" t="s">
        <v>95</v>
      </c>
      <c r="D421" s="40" t="s">
        <v>32</v>
      </c>
      <c r="E421" s="71">
        <v>593547.55634000001</v>
      </c>
      <c r="F421" s="71">
        <v>554402.46330000006</v>
      </c>
      <c r="G421" s="71">
        <v>461149.68581</v>
      </c>
      <c r="H421" s="71">
        <v>439185.66862499999</v>
      </c>
      <c r="I421" s="71">
        <v>487114.18475999997</v>
      </c>
      <c r="J421" s="71">
        <v>511678.43077199999</v>
      </c>
      <c r="K421" s="71">
        <v>512929.06450199999</v>
      </c>
      <c r="L421" s="71">
        <v>483772.860025</v>
      </c>
      <c r="M421" s="71">
        <v>764578.9</v>
      </c>
      <c r="N421" s="71">
        <v>796769.6</v>
      </c>
      <c r="O421" s="65"/>
    </row>
    <row r="422" spans="1:16" s="40" customFormat="1" x14ac:dyDescent="0.2">
      <c r="A422" s="40" t="str">
        <f t="shared" si="11"/>
        <v>USDefence</v>
      </c>
      <c r="B422" s="40" t="str">
        <f>VLOOKUP(C422,'A2'!$A$1:$B$35,2,FALSE)</f>
        <v>US</v>
      </c>
      <c r="C422" s="40" t="s">
        <v>95</v>
      </c>
      <c r="D422" s="40" t="s">
        <v>33</v>
      </c>
      <c r="E422" s="71">
        <v>375676.68923000002</v>
      </c>
      <c r="F422" s="71">
        <v>405530.70790000004</v>
      </c>
      <c r="G422" s="71">
        <v>390559.35703000001</v>
      </c>
      <c r="H422" s="71">
        <v>395132.203125</v>
      </c>
      <c r="I422" s="71">
        <v>422741.16227999999</v>
      </c>
      <c r="J422" s="71">
        <v>444372.62757800001</v>
      </c>
      <c r="K422" s="71">
        <v>431181.631872</v>
      </c>
      <c r="L422" s="71">
        <v>450815.35905000003</v>
      </c>
      <c r="M422" s="71">
        <v>186842.2</v>
      </c>
      <c r="N422" s="71">
        <v>192768.1</v>
      </c>
      <c r="O422" s="65"/>
    </row>
    <row r="423" spans="1:16" s="40" customFormat="1" x14ac:dyDescent="0.2">
      <c r="A423" s="40" t="str">
        <f t="shared" si="11"/>
        <v>USPublic order and safety</v>
      </c>
      <c r="B423" s="40" t="str">
        <f>VLOOKUP(C423,'A2'!$A$1:$B$35,2,FALSE)</f>
        <v>US</v>
      </c>
      <c r="C423" s="40" t="s">
        <v>95</v>
      </c>
      <c r="D423" s="40" t="s">
        <v>34</v>
      </c>
      <c r="E423" s="71">
        <v>235771.14228999999</v>
      </c>
      <c r="F423" s="71">
        <v>237858.19280000002</v>
      </c>
      <c r="G423" s="71">
        <v>205873.54403600001</v>
      </c>
      <c r="H423" s="71">
        <v>196334.29579500001</v>
      </c>
      <c r="I423" s="71">
        <v>208338.64667999998</v>
      </c>
      <c r="J423" s="71">
        <v>218883.758626</v>
      </c>
      <c r="K423" s="71">
        <v>216563.29511400001</v>
      </c>
      <c r="L423" s="71">
        <v>218355.646775</v>
      </c>
      <c r="M423" s="71">
        <v>229946.3</v>
      </c>
      <c r="N423" s="71">
        <v>234365.2</v>
      </c>
      <c r="O423" s="65"/>
    </row>
    <row r="424" spans="1:16" s="40" customFormat="1" x14ac:dyDescent="0.2">
      <c r="A424" s="40" t="str">
        <f t="shared" si="11"/>
        <v>USEconomic affairs</v>
      </c>
      <c r="B424" s="40" t="str">
        <f>VLOOKUP(C424,'A2'!$A$1:$B$35,2,FALSE)</f>
        <v>US</v>
      </c>
      <c r="C424" s="40" t="s">
        <v>95</v>
      </c>
      <c r="D424" s="40" t="s">
        <v>35</v>
      </c>
      <c r="E424" s="71">
        <v>445970.30325</v>
      </c>
      <c r="F424" s="71">
        <v>430694.01700000005</v>
      </c>
      <c r="G424" s="71">
        <v>376319.01858199999</v>
      </c>
      <c r="H424" s="71">
        <v>352168.39646999998</v>
      </c>
      <c r="I424" s="71">
        <v>375903.58463999996</v>
      </c>
      <c r="J424" s="71">
        <v>375337.82555499999</v>
      </c>
      <c r="K424" s="71">
        <v>371679.93442800001</v>
      </c>
      <c r="L424" s="71">
        <v>400909.76852500002</v>
      </c>
      <c r="M424" s="71">
        <v>541034.69999999995</v>
      </c>
      <c r="N424" s="71">
        <v>572923.4</v>
      </c>
      <c r="O424" s="65"/>
    </row>
    <row r="425" spans="1:16" s="40" customFormat="1" x14ac:dyDescent="0.2">
      <c r="A425" s="40" t="str">
        <f t="shared" si="11"/>
        <v>USEnvironment protection</v>
      </c>
      <c r="B425" s="40" t="str">
        <f>VLOOKUP(C425,'A2'!$A$1:$B$35,2,FALSE)</f>
        <v>US</v>
      </c>
      <c r="C425" s="40" t="s">
        <v>95</v>
      </c>
      <c r="D425" s="40" t="s">
        <v>36</v>
      </c>
      <c r="E425" s="71">
        <v>0</v>
      </c>
      <c r="F425" s="71">
        <v>0</v>
      </c>
      <c r="G425" s="71">
        <v>0</v>
      </c>
      <c r="H425" s="71">
        <v>0</v>
      </c>
      <c r="I425" s="71">
        <v>0</v>
      </c>
      <c r="J425" s="71">
        <v>0</v>
      </c>
      <c r="K425" s="71">
        <v>0</v>
      </c>
      <c r="L425" s="71">
        <v>0</v>
      </c>
      <c r="M425" s="71">
        <v>108350.7</v>
      </c>
      <c r="N425" s="71">
        <v>106348.5</v>
      </c>
      <c r="O425" s="65"/>
    </row>
    <row r="426" spans="1:16" s="40" customFormat="1" x14ac:dyDescent="0.2">
      <c r="A426" s="40" t="str">
        <f t="shared" si="11"/>
        <v>USHousing and community amenities</v>
      </c>
      <c r="B426" s="40" t="str">
        <f>VLOOKUP(C426,'A2'!$A$1:$B$35,2,FALSE)</f>
        <v>US</v>
      </c>
      <c r="C426" s="40" t="s">
        <v>95</v>
      </c>
      <c r="D426" s="40" t="s">
        <v>37</v>
      </c>
      <c r="E426" s="71">
        <v>64612.193180000002</v>
      </c>
      <c r="F426" s="71">
        <v>68457.971400000009</v>
      </c>
      <c r="G426" s="71">
        <v>61149.636509999997</v>
      </c>
      <c r="H426" s="71">
        <v>62409.344579999997</v>
      </c>
      <c r="I426" s="71">
        <v>83028.606479999988</v>
      </c>
      <c r="J426" s="71">
        <v>65989.723402999996</v>
      </c>
      <c r="K426" s="71">
        <v>66923.518248000008</v>
      </c>
      <c r="L426" s="71">
        <v>67817.617175000007</v>
      </c>
      <c r="M426" s="71">
        <v>131796.20000000001</v>
      </c>
      <c r="N426" s="71">
        <v>123775.6</v>
      </c>
      <c r="O426" s="65"/>
    </row>
    <row r="427" spans="1:16" s="40" customFormat="1" x14ac:dyDescent="0.2">
      <c r="A427" s="40" t="str">
        <f t="shared" si="11"/>
        <v>USHealth</v>
      </c>
      <c r="B427" s="40" t="str">
        <f>VLOOKUP(C427,'A2'!$A$1:$B$35,2,FALSE)</f>
        <v>US</v>
      </c>
      <c r="C427" s="40" t="s">
        <v>95</v>
      </c>
      <c r="D427" s="40" t="s">
        <v>38</v>
      </c>
      <c r="E427" s="71">
        <v>766168.20852999995</v>
      </c>
      <c r="F427" s="71">
        <v>794313.50270000007</v>
      </c>
      <c r="G427" s="71">
        <v>711269.10970399994</v>
      </c>
      <c r="H427" s="71">
        <v>697366.35886499996</v>
      </c>
      <c r="I427" s="71">
        <v>743088.09612</v>
      </c>
      <c r="J427" s="71">
        <v>794539.92891699995</v>
      </c>
      <c r="K427" s="71">
        <v>779873.50290600001</v>
      </c>
      <c r="L427" s="71">
        <v>780259.97787499998</v>
      </c>
      <c r="M427" s="71">
        <v>892570.9</v>
      </c>
      <c r="N427" s="71">
        <v>914317.4</v>
      </c>
      <c r="O427" s="65"/>
    </row>
    <row r="428" spans="1:16" s="40" customFormat="1" x14ac:dyDescent="0.2">
      <c r="A428" s="40" t="str">
        <f t="shared" si="11"/>
        <v>USRecreation, culture and religion</v>
      </c>
      <c r="B428" s="40" t="str">
        <f>VLOOKUP(C428,'A2'!$A$1:$B$35,2,FALSE)</f>
        <v>US</v>
      </c>
      <c r="C428" s="40" t="s">
        <v>95</v>
      </c>
      <c r="D428" s="40" t="s">
        <v>39</v>
      </c>
      <c r="E428" s="71">
        <v>36588.394910000003</v>
      </c>
      <c r="F428" s="71">
        <v>37229.626900000003</v>
      </c>
      <c r="G428" s="71">
        <v>30993.46932</v>
      </c>
      <c r="H428" s="71">
        <v>29093.810624999998</v>
      </c>
      <c r="I428" s="71">
        <v>31034.207279999999</v>
      </c>
      <c r="J428" s="71">
        <v>31483.083794999999</v>
      </c>
      <c r="K428" s="71">
        <v>31345.100838000002</v>
      </c>
      <c r="L428" s="71">
        <v>30873.976875</v>
      </c>
      <c r="M428" s="71">
        <v>143798.20000000001</v>
      </c>
      <c r="N428" s="71">
        <v>144591.1</v>
      </c>
      <c r="O428" s="65"/>
    </row>
    <row r="429" spans="1:16" s="40" customFormat="1" x14ac:dyDescent="0.2">
      <c r="A429" s="40" t="str">
        <f t="shared" si="11"/>
        <v>USEducation</v>
      </c>
      <c r="B429" s="40" t="str">
        <f>VLOOKUP(C429,'A2'!$A$1:$B$35,2,FALSE)</f>
        <v>US</v>
      </c>
      <c r="C429" s="40" t="s">
        <v>95</v>
      </c>
      <c r="D429" s="40" t="s">
        <v>40</v>
      </c>
      <c r="E429" s="71">
        <v>701029.66813999997</v>
      </c>
      <c r="F429" s="71">
        <v>695761.99020000012</v>
      </c>
      <c r="G429" s="71">
        <v>614203.19897000003</v>
      </c>
      <c r="H429" s="71">
        <v>584637.80908499996</v>
      </c>
      <c r="I429" s="71">
        <v>615606.12780000002</v>
      </c>
      <c r="J429" s="71">
        <v>649547.95242700004</v>
      </c>
      <c r="K429" s="71">
        <v>635075.66406600003</v>
      </c>
      <c r="L429" s="71">
        <v>630912.53347500006</v>
      </c>
      <c r="M429" s="71">
        <v>647441.80000000005</v>
      </c>
      <c r="N429" s="71">
        <v>669873.5</v>
      </c>
      <c r="O429" s="65"/>
    </row>
    <row r="430" spans="1:16" s="40" customFormat="1" x14ac:dyDescent="0.2">
      <c r="A430" s="40" t="str">
        <f t="shared" si="11"/>
        <v>USSocial protection</v>
      </c>
      <c r="B430" s="40" t="str">
        <f>VLOOKUP(C430,'A2'!$A$1:$B$35,2,FALSE)</f>
        <v>US</v>
      </c>
      <c r="C430" s="40" t="s">
        <v>95</v>
      </c>
      <c r="D430" s="40" t="s">
        <v>41</v>
      </c>
      <c r="E430" s="71">
        <v>780632.14046000002</v>
      </c>
      <c r="F430" s="71">
        <v>814466.88855000003</v>
      </c>
      <c r="G430" s="71">
        <v>712156.91577199998</v>
      </c>
      <c r="H430" s="71">
        <v>669860.72802000004</v>
      </c>
      <c r="I430" s="71">
        <v>702627.99419999996</v>
      </c>
      <c r="J430" s="71">
        <v>731217.43929999997</v>
      </c>
      <c r="K430" s="71">
        <v>713227.62709800003</v>
      </c>
      <c r="L430" s="71">
        <v>736788.59922500001</v>
      </c>
      <c r="M430" s="71">
        <v>2348442.2999999998</v>
      </c>
      <c r="N430" s="71">
        <v>2444152.6</v>
      </c>
      <c r="O430" s="65"/>
    </row>
    <row r="431" spans="1:16" s="40" customFormat="1" x14ac:dyDescent="0.2">
      <c r="A431" s="40" t="str">
        <f t="shared" si="11"/>
        <v>EU27Total</v>
      </c>
      <c r="B431" s="40" t="str">
        <f>VLOOKUP(C431,'A2'!$A$1:$B$35,2,FALSE)</f>
        <v>EU27</v>
      </c>
      <c r="C431" s="40" t="s">
        <v>60</v>
      </c>
      <c r="D431" s="40" t="s">
        <v>47</v>
      </c>
      <c r="E431" s="71">
        <f>E376+E365+E354+E343+E332+E321+E310+E299+E288+E277+E266+E255+E244+E233+E222+E211+E200+E189+E178+E167+E156+E145+E134+E123+E112+E101+E90</f>
        <v>4330610.9999999991</v>
      </c>
      <c r="F431" s="71">
        <f t="shared" ref="F431:O431" si="12">F376+F365+F354+F343+F332+F321+F310+F299+F288+F277+F266+F255+F244+F233+F222+F211+F200+F189+F178+F167+F156+F145+F134+F123+F112+F101+F90</f>
        <v>4634761.0999999996</v>
      </c>
      <c r="G431" s="65">
        <f t="shared" si="12"/>
        <v>4772399.0999999996</v>
      </c>
      <c r="H431" s="65">
        <f t="shared" si="12"/>
        <v>4961571.1000000006</v>
      </c>
      <c r="I431" s="65">
        <f t="shared" si="12"/>
        <v>5177574.2</v>
      </c>
      <c r="J431" s="65">
        <f t="shared" si="12"/>
        <v>5412559.4000000004</v>
      </c>
      <c r="K431" s="65">
        <f t="shared" si="12"/>
        <v>5656600.7999999998</v>
      </c>
      <c r="L431" s="65">
        <f t="shared" si="12"/>
        <v>5875122.2000000002</v>
      </c>
      <c r="M431" s="65">
        <f t="shared" si="12"/>
        <v>6002935.7000000002</v>
      </c>
      <c r="N431" s="65">
        <f t="shared" si="12"/>
        <v>6218354.2000000011</v>
      </c>
      <c r="O431" s="65">
        <f t="shared" si="12"/>
        <v>6214684.7000000002</v>
      </c>
      <c r="P431" s="71">
        <f t="shared" ref="P431" si="13">P376+P365+P354+P343+P332+P321+P310+P299+P288+P277+P266+P255+P244+P233+P222+P211+P200+P189+P178+P167+P156+P145+P134+P123+P112+P101+P90</f>
        <v>3733200.9</v>
      </c>
    </row>
    <row r="432" spans="1:16" s="40" customFormat="1" x14ac:dyDescent="0.2">
      <c r="A432" s="40" t="str">
        <f t="shared" si="11"/>
        <v>EU27General public services</v>
      </c>
      <c r="B432" s="40" t="str">
        <f>VLOOKUP(C432,'A2'!$A$1:$B$35,2,FALSE)</f>
        <v>EU27</v>
      </c>
      <c r="C432" s="40" t="s">
        <v>60</v>
      </c>
      <c r="D432" s="40" t="s">
        <v>32</v>
      </c>
      <c r="E432" s="71">
        <f t="shared" ref="E432:O432" si="14">E377+E366+E355+E344+E333+E322+E311+E300+E289+E278+E267+E256+E245+E234+E223+E212+E201+E190+E179+E168+E157+E146+E135+E124+E113+E102+E91</f>
        <v>633179.19999999995</v>
      </c>
      <c r="F432" s="71">
        <f t="shared" si="14"/>
        <v>657084.29999999993</v>
      </c>
      <c r="G432" s="65">
        <f t="shared" si="14"/>
        <v>653542.40000000002</v>
      </c>
      <c r="H432" s="65">
        <f t="shared" si="14"/>
        <v>673879.50000000012</v>
      </c>
      <c r="I432" s="65">
        <f t="shared" si="14"/>
        <v>703775.29999999993</v>
      </c>
      <c r="J432" s="65">
        <f t="shared" si="14"/>
        <v>714050.29999999993</v>
      </c>
      <c r="K432" s="65">
        <f t="shared" si="14"/>
        <v>760918.4</v>
      </c>
      <c r="L432" s="65">
        <f t="shared" si="14"/>
        <v>777547</v>
      </c>
      <c r="M432" s="65">
        <f t="shared" si="14"/>
        <v>758589.70000000019</v>
      </c>
      <c r="N432" s="65">
        <f t="shared" si="14"/>
        <v>793558.80000000016</v>
      </c>
      <c r="O432" s="65">
        <f t="shared" si="14"/>
        <v>830503.49999999988</v>
      </c>
      <c r="P432" s="71">
        <f t="shared" ref="P432" si="15">P377+P366+P355+P344+P333+P322+P311+P300+P289+P278+P267+P256+P245+P234+P223+P212+P201+P190+P179+P168+P157+P146+P135+P124+P113+P102+P91</f>
        <v>477641.00000000006</v>
      </c>
    </row>
    <row r="433" spans="1:16" s="40" customFormat="1" x14ac:dyDescent="0.2">
      <c r="A433" s="40" t="str">
        <f t="shared" si="11"/>
        <v>EU27Defence</v>
      </c>
      <c r="B433" s="40" t="str">
        <f>VLOOKUP(C433,'A2'!$A$1:$B$35,2,FALSE)</f>
        <v>EU27</v>
      </c>
      <c r="C433" s="40" t="s">
        <v>60</v>
      </c>
      <c r="D433" s="40" t="s">
        <v>33</v>
      </c>
      <c r="E433" s="71">
        <f t="shared" ref="E433:O433" si="16">E378+E367+E356+E345+E334+E323+E312+E301+E290+E279+E268+E257+E246+E235+E224+E213+E202+E191+E180+E169+E158+E147+E136+E125+E114+E103+E92</f>
        <v>147405.5</v>
      </c>
      <c r="F433" s="71">
        <f t="shared" si="16"/>
        <v>156808.4</v>
      </c>
      <c r="G433" s="65">
        <f t="shared" si="16"/>
        <v>159483.89999999997</v>
      </c>
      <c r="H433" s="65">
        <f t="shared" si="16"/>
        <v>166027.79999999996</v>
      </c>
      <c r="I433" s="65">
        <f t="shared" si="16"/>
        <v>171333.09999999995</v>
      </c>
      <c r="J433" s="65">
        <f t="shared" si="16"/>
        <v>177601.00000000003</v>
      </c>
      <c r="K433" s="65">
        <f t="shared" si="16"/>
        <v>182505.09999999998</v>
      </c>
      <c r="L433" s="65">
        <f t="shared" si="16"/>
        <v>186688.2</v>
      </c>
      <c r="M433" s="65">
        <f t="shared" si="16"/>
        <v>188548.4</v>
      </c>
      <c r="N433" s="65">
        <f t="shared" si="16"/>
        <v>195647.8</v>
      </c>
      <c r="O433" s="65">
        <f t="shared" si="16"/>
        <v>188014.5</v>
      </c>
      <c r="P433" s="71">
        <f t="shared" ref="P433" si="17">P378+P367+P356+P345+P334+P323+P312+P301+P290+P279+P268+P257+P246+P235+P224+P213+P202+P191+P180+P169+P158+P147+P136+P125+P114+P103+P92</f>
        <v>102914.2</v>
      </c>
    </row>
    <row r="434" spans="1:16" s="40" customFormat="1" x14ac:dyDescent="0.2">
      <c r="A434" s="40" t="str">
        <f t="shared" si="11"/>
        <v>EU27Public order and safety</v>
      </c>
      <c r="B434" s="40" t="str">
        <f>VLOOKUP(C434,'A2'!$A$1:$B$35,2,FALSE)</f>
        <v>EU27</v>
      </c>
      <c r="C434" s="40" t="s">
        <v>60</v>
      </c>
      <c r="D434" s="40" t="s">
        <v>34</v>
      </c>
      <c r="E434" s="71">
        <f t="shared" ref="E434:O434" si="18">E379+E368+E357+E346+E335+E324+E313+E302+E291+E280+E269+E258+E247+E236+E225+E214+E203+E192+E181+E170+E159+E148+E137+E126+E115+E104+E93</f>
        <v>164827.4</v>
      </c>
      <c r="F434" s="71">
        <f t="shared" si="18"/>
        <v>179610.4</v>
      </c>
      <c r="G434" s="65">
        <f t="shared" si="18"/>
        <v>185668.7</v>
      </c>
      <c r="H434" s="65">
        <f t="shared" si="18"/>
        <v>194946.59999999998</v>
      </c>
      <c r="I434" s="65">
        <f t="shared" si="18"/>
        <v>203694.6</v>
      </c>
      <c r="J434" s="65">
        <f t="shared" si="18"/>
        <v>212410.19999999998</v>
      </c>
      <c r="K434" s="65">
        <f t="shared" si="18"/>
        <v>223701.3</v>
      </c>
      <c r="L434" s="65">
        <f t="shared" si="18"/>
        <v>230470.90000000002</v>
      </c>
      <c r="M434" s="65">
        <f t="shared" si="18"/>
        <v>232605.00000000003</v>
      </c>
      <c r="N434" s="65">
        <f t="shared" si="18"/>
        <v>240618.79999999996</v>
      </c>
      <c r="O434" s="65">
        <f t="shared" si="18"/>
        <v>240647</v>
      </c>
      <c r="P434" s="71">
        <f t="shared" ref="P434" si="19">P379+P368+P357+P346+P335+P324+P313+P302+P291+P280+P269+P258+P247+P236+P225+P214+P203+P192+P181+P170+P159+P148+P137+P126+P115+P104+P93</f>
        <v>126454.39999999999</v>
      </c>
    </row>
    <row r="435" spans="1:16" s="40" customFormat="1" x14ac:dyDescent="0.2">
      <c r="A435" s="40" t="str">
        <f t="shared" si="11"/>
        <v>EU27Economic affairs</v>
      </c>
      <c r="B435" s="40" t="str">
        <f>VLOOKUP(C435,'A2'!$A$1:$B$35,2,FALSE)</f>
        <v>EU27</v>
      </c>
      <c r="C435" s="40" t="s">
        <v>60</v>
      </c>
      <c r="D435" s="40" t="s">
        <v>35</v>
      </c>
      <c r="E435" s="71">
        <f t="shared" ref="E435:O435" si="20">E380+E369+E358+E347+E336+E325+E314+E303+E292+E281+E270+E259+E248+E237+E226+E215+E204+E193+E182+E171+E160+E149+E138+E127+E116+E105+E94</f>
        <v>378569.7</v>
      </c>
      <c r="F435" s="71">
        <f t="shared" si="20"/>
        <v>398490.5</v>
      </c>
      <c r="G435" s="65">
        <f t="shared" si="20"/>
        <v>407610.7</v>
      </c>
      <c r="H435" s="65">
        <f t="shared" si="20"/>
        <v>420953.29999999993</v>
      </c>
      <c r="I435" s="65">
        <f t="shared" si="20"/>
        <v>434965.1999999999</v>
      </c>
      <c r="J435" s="65">
        <f t="shared" si="20"/>
        <v>464473.9</v>
      </c>
      <c r="K435" s="65">
        <f t="shared" si="20"/>
        <v>478767.99999999988</v>
      </c>
      <c r="L435" s="65">
        <f t="shared" si="20"/>
        <v>544381.30000000016</v>
      </c>
      <c r="M435" s="65">
        <f t="shared" si="20"/>
        <v>546608.1</v>
      </c>
      <c r="N435" s="65">
        <f t="shared" si="20"/>
        <v>583517.80000000005</v>
      </c>
      <c r="O435" s="65">
        <f t="shared" si="20"/>
        <v>510045.2</v>
      </c>
      <c r="P435" s="71">
        <f t="shared" ref="P435" si="21">P380+P369+P358+P347+P336+P325+P314+P303+P292+P281+P270+P259+P248+P237+P226+P215+P204+P193+P182+P171+P160+P149+P138+P127+P116+P105+P94</f>
        <v>301136.80000000005</v>
      </c>
    </row>
    <row r="436" spans="1:16" s="40" customFormat="1" x14ac:dyDescent="0.2">
      <c r="A436" s="40" t="str">
        <f t="shared" si="11"/>
        <v>EU27Environment protection</v>
      </c>
      <c r="B436" s="40" t="str">
        <f>VLOOKUP(C436,'A2'!$A$1:$B$35,2,FALSE)</f>
        <v>EU27</v>
      </c>
      <c r="C436" s="40" t="s">
        <v>60</v>
      </c>
      <c r="D436" s="40" t="s">
        <v>36</v>
      </c>
      <c r="E436" s="71">
        <f t="shared" ref="E436:O436" si="22">E381+E370+E359+E348+E337+E326+E315+E304+E293+E282+E271+E260+E249+E238+E227+E216+E205+E194+E183+E172+E161+E150+E139+E128+E117+E106+E95</f>
        <v>71548.7</v>
      </c>
      <c r="F436" s="71">
        <f t="shared" si="22"/>
        <v>76579.799999999988</v>
      </c>
      <c r="G436" s="65">
        <f t="shared" si="22"/>
        <v>78472.5</v>
      </c>
      <c r="H436" s="65">
        <f t="shared" si="22"/>
        <v>82074.400000000023</v>
      </c>
      <c r="I436" s="65">
        <f t="shared" si="22"/>
        <v>84701.499999999985</v>
      </c>
      <c r="J436" s="65">
        <f t="shared" si="22"/>
        <v>95301.299999999988</v>
      </c>
      <c r="K436" s="65">
        <f t="shared" si="22"/>
        <v>100416.49999999999</v>
      </c>
      <c r="L436" s="65">
        <f t="shared" si="22"/>
        <v>101343.7</v>
      </c>
      <c r="M436" s="65">
        <f t="shared" si="22"/>
        <v>108637.09999999999</v>
      </c>
      <c r="N436" s="65">
        <f t="shared" si="22"/>
        <v>108143.80000000002</v>
      </c>
      <c r="O436" s="65">
        <f t="shared" si="22"/>
        <v>108692.79999999999</v>
      </c>
      <c r="P436" s="71">
        <f t="shared" ref="P436" si="23">P381+P370+P359+P348+P337+P326+P315+P304+P293+P282+P271+P260+P249+P238+P227+P216+P205+P194+P183+P172+P161+P150+P139+P128+P117+P106+P95</f>
        <v>60457.899999999994</v>
      </c>
    </row>
    <row r="437" spans="1:16" s="40" customFormat="1" x14ac:dyDescent="0.2">
      <c r="A437" s="40" t="str">
        <f t="shared" si="11"/>
        <v>EU27Housing and community amenities</v>
      </c>
      <c r="B437" s="40" t="str">
        <f>VLOOKUP(C437,'A2'!$A$1:$B$35,2,FALSE)</f>
        <v>EU27</v>
      </c>
      <c r="C437" s="40" t="s">
        <v>60</v>
      </c>
      <c r="D437" s="40" t="s">
        <v>37</v>
      </c>
      <c r="E437" s="71">
        <f t="shared" ref="E437:O437" si="24">E382+E371+E360+E349+E338+E327+E316+E305+E294+E283+E272+E261+E250+E239+E228+E217+E206+E195+E184+E173+E162+E151+E140+E129+E118+E107+E96</f>
        <v>95590.2</v>
      </c>
      <c r="F437" s="71">
        <f t="shared" si="24"/>
        <v>97050.400000000009</v>
      </c>
      <c r="G437" s="65">
        <f t="shared" si="24"/>
        <v>110446.40000000001</v>
      </c>
      <c r="H437" s="65">
        <f t="shared" si="24"/>
        <v>111169.9</v>
      </c>
      <c r="I437" s="65">
        <f t="shared" si="24"/>
        <v>116116.8</v>
      </c>
      <c r="J437" s="65">
        <f t="shared" si="24"/>
        <v>120617.29999999999</v>
      </c>
      <c r="K437" s="65">
        <f t="shared" si="24"/>
        <v>126688.2</v>
      </c>
      <c r="L437" s="65">
        <f t="shared" si="24"/>
        <v>129228.79999999999</v>
      </c>
      <c r="M437" s="65">
        <f t="shared" si="24"/>
        <v>130549.69999999998</v>
      </c>
      <c r="N437" s="65">
        <f t="shared" si="24"/>
        <v>115333.69999999998</v>
      </c>
      <c r="O437" s="65">
        <f t="shared" si="24"/>
        <v>108188.90000000001</v>
      </c>
      <c r="P437" s="71">
        <f t="shared" ref="P437" si="25">P382+P371+P360+P349+P338+P327+P316+P305+P294+P283+P272+P261+P250+P239+P228+P217+P206+P195+P184+P173+P162+P151+P140+P129+P118+P107+P96</f>
        <v>69443.399999999994</v>
      </c>
    </row>
    <row r="438" spans="1:16" s="40" customFormat="1" x14ac:dyDescent="0.2">
      <c r="A438" s="40" t="str">
        <f t="shared" si="11"/>
        <v>EU27Health</v>
      </c>
      <c r="B438" s="40" t="str">
        <f>VLOOKUP(C438,'A2'!$A$1:$B$35,2,FALSE)</f>
        <v>EU27</v>
      </c>
      <c r="C438" s="40" t="s">
        <v>60</v>
      </c>
      <c r="D438" s="40" t="s">
        <v>38</v>
      </c>
      <c r="E438" s="71">
        <f t="shared" ref="E438:O438" si="26">E383+E372+E361+E350+E339+E328+E317+E306+E295+E284+E273+E262+E251+E240+E229+E218+E207+E196+E185+E174+E163+E152+E141+E130+E119+E108+E97</f>
        <v>588760.60000000021</v>
      </c>
      <c r="F438" s="71">
        <f t="shared" si="26"/>
        <v>637896.9</v>
      </c>
      <c r="G438" s="65">
        <f t="shared" si="26"/>
        <v>663982.49999999988</v>
      </c>
      <c r="H438" s="65">
        <f t="shared" si="26"/>
        <v>701821.5</v>
      </c>
      <c r="I438" s="65">
        <f t="shared" si="26"/>
        <v>743964.7</v>
      </c>
      <c r="J438" s="65">
        <f t="shared" si="26"/>
        <v>793704.20000000007</v>
      </c>
      <c r="K438" s="65">
        <f t="shared" si="26"/>
        <v>832744.09999999986</v>
      </c>
      <c r="L438" s="65">
        <f t="shared" si="26"/>
        <v>864736.1</v>
      </c>
      <c r="M438" s="65">
        <f t="shared" si="26"/>
        <v>889475.20000000007</v>
      </c>
      <c r="N438" s="65">
        <f t="shared" si="26"/>
        <v>915700.10000000021</v>
      </c>
      <c r="O438" s="65">
        <f t="shared" si="26"/>
        <v>926572.29999999993</v>
      </c>
      <c r="P438" s="71">
        <f t="shared" ref="P438" si="27">P383+P372+P361+P350+P339+P328+P317+P306+P295+P284+P273+P262+P251+P240+P229+P218+P207+P196+P185+P174+P163+P152+P141+P130+P119+P108+P97</f>
        <v>555395.29999999993</v>
      </c>
    </row>
    <row r="439" spans="1:16" s="40" customFormat="1" x14ac:dyDescent="0.2">
      <c r="A439" s="40" t="str">
        <f t="shared" si="11"/>
        <v>EU27Recreation, culture and religion</v>
      </c>
      <c r="B439" s="40" t="str">
        <f>VLOOKUP(C439,'A2'!$A$1:$B$35,2,FALSE)</f>
        <v>EU27</v>
      </c>
      <c r="C439" s="40" t="s">
        <v>60</v>
      </c>
      <c r="D439" s="40" t="s">
        <v>39</v>
      </c>
      <c r="E439" s="71">
        <f t="shared" ref="E439:O439" si="28">E384+E373+E362+E351+E340+E329+E318+E307+E296+E285+E274+E263+E252+E241+E230+E219+E208+E197+E186+E175+E164+E153+E142+E131+E120+E109+E98</f>
        <v>97539.099999999991</v>
      </c>
      <c r="F439" s="71">
        <f t="shared" si="28"/>
        <v>107224.49999999999</v>
      </c>
      <c r="G439" s="65">
        <f t="shared" si="28"/>
        <v>110377.7</v>
      </c>
      <c r="H439" s="65">
        <f t="shared" si="28"/>
        <v>115090.2</v>
      </c>
      <c r="I439" s="65">
        <f t="shared" si="28"/>
        <v>120809.50000000001</v>
      </c>
      <c r="J439" s="65">
        <f t="shared" si="28"/>
        <v>130193.70000000001</v>
      </c>
      <c r="K439" s="65">
        <f t="shared" si="28"/>
        <v>138487.79999999996</v>
      </c>
      <c r="L439" s="65">
        <f t="shared" si="28"/>
        <v>144001.4</v>
      </c>
      <c r="M439" s="65">
        <f t="shared" si="28"/>
        <v>141356.89999999997</v>
      </c>
      <c r="N439" s="65">
        <f t="shared" si="28"/>
        <v>143417.99999999997</v>
      </c>
      <c r="O439" s="65">
        <f t="shared" si="28"/>
        <v>139481.40000000002</v>
      </c>
      <c r="P439" s="71">
        <f t="shared" ref="P439" si="29">P384+P373+P362+P351+P340+P329+P318+P307+P296+P285+P274+P263+P252+P241+P230+P219+P208+P197+P186+P175+P164+P153+P142+P131+P120+P109+P98</f>
        <v>88241</v>
      </c>
    </row>
    <row r="440" spans="1:16" s="40" customFormat="1" x14ac:dyDescent="0.2">
      <c r="A440" s="40" t="str">
        <f t="shared" si="11"/>
        <v>EU27Education</v>
      </c>
      <c r="B440" s="40" t="str">
        <f>VLOOKUP(C440,'A2'!$A$1:$B$35,2,FALSE)</f>
        <v>EU27</v>
      </c>
      <c r="C440" s="40" t="s">
        <v>60</v>
      </c>
      <c r="D440" s="40" t="s">
        <v>40</v>
      </c>
      <c r="E440" s="71">
        <f t="shared" ref="E440:O440" si="30">E385+E374+E363+E352+E341+E330+E319+E308+E297+E286+E275+E264+E253+E242+E231+E220+E209+E198+E187+E176+E165+E154+E143+E132+E121+E110+E99</f>
        <v>472115.50000000006</v>
      </c>
      <c r="F440" s="71">
        <f t="shared" si="30"/>
        <v>516987.5</v>
      </c>
      <c r="G440" s="65">
        <f t="shared" si="30"/>
        <v>532604.79999999993</v>
      </c>
      <c r="H440" s="65">
        <f t="shared" si="30"/>
        <v>550202.19999999995</v>
      </c>
      <c r="I440" s="65">
        <f t="shared" si="30"/>
        <v>578038.9</v>
      </c>
      <c r="J440" s="65">
        <f t="shared" si="30"/>
        <v>603698.09999999986</v>
      </c>
      <c r="K440" s="65">
        <f t="shared" si="30"/>
        <v>630092.80000000005</v>
      </c>
      <c r="L440" s="65">
        <f t="shared" si="30"/>
        <v>643947</v>
      </c>
      <c r="M440" s="65">
        <f t="shared" si="30"/>
        <v>652830.20000000007</v>
      </c>
      <c r="N440" s="65">
        <f t="shared" si="30"/>
        <v>676822</v>
      </c>
      <c r="O440" s="65">
        <f t="shared" si="30"/>
        <v>678095</v>
      </c>
      <c r="P440" s="71">
        <f t="shared" ref="P440" si="31">P385+P374+P363+P352+P341+P330+P319+P308+P297+P286+P275+P264+P253+P242+P231+P220+P209+P198+P187+P176+P165+P154+P143+P132+P121+P110+P99</f>
        <v>402491.1</v>
      </c>
    </row>
    <row r="441" spans="1:16" s="40" customFormat="1" x14ac:dyDescent="0.2">
      <c r="A441" s="40" t="str">
        <f t="shared" si="11"/>
        <v>EU27Social protection</v>
      </c>
      <c r="B441" s="40" t="str">
        <f>VLOOKUP(C441,'A2'!$A$1:$B$35,2,FALSE)</f>
        <v>EU27</v>
      </c>
      <c r="C441" s="40" t="s">
        <v>60</v>
      </c>
      <c r="D441" s="40" t="s">
        <v>41</v>
      </c>
      <c r="E441" s="71">
        <f t="shared" ref="E441:O441" si="32">E386+E375+E364+E353+E342+E331+E320+E309+E298+E287+E276+E265+E254+E243+E232+E221+E210+E199+E188+E177+E166+E155+E144+E133+E122+E111+E100</f>
        <v>1681074.3</v>
      </c>
      <c r="F441" s="71">
        <f t="shared" si="32"/>
        <v>1807029.3</v>
      </c>
      <c r="G441" s="65">
        <f t="shared" si="32"/>
        <v>1870209.5999999999</v>
      </c>
      <c r="H441" s="65">
        <f t="shared" si="32"/>
        <v>1945409.3</v>
      </c>
      <c r="I441" s="65">
        <f t="shared" si="32"/>
        <v>2020173.8000000003</v>
      </c>
      <c r="J441" s="65">
        <f t="shared" si="32"/>
        <v>2100507.1999999997</v>
      </c>
      <c r="K441" s="65">
        <f t="shared" si="32"/>
        <v>2182279.0000000005</v>
      </c>
      <c r="L441" s="65">
        <f t="shared" si="32"/>
        <v>2252779.5</v>
      </c>
      <c r="M441" s="65">
        <f t="shared" si="32"/>
        <v>2353734.6000000006</v>
      </c>
      <c r="N441" s="65">
        <f t="shared" si="32"/>
        <v>2445591.9</v>
      </c>
      <c r="O441" s="65">
        <f t="shared" si="32"/>
        <v>2484442.2999999998</v>
      </c>
      <c r="P441" s="71">
        <f t="shared" ref="P441" si="33">P386+P375+P364+P353+P342+P331+P320+P309+P298+P287+P276+P265+P254+P243+P232+P221+P210+P199+P188+P177+P166+P155+P144+P133+P122+P111+P100</f>
        <v>1549027.5999999999</v>
      </c>
    </row>
    <row r="442" spans="1:16" s="40" customFormat="1" x14ac:dyDescent="0.2">
      <c r="A442" s="40" t="str">
        <f t="shared" si="11"/>
        <v>EU15Total</v>
      </c>
      <c r="B442" s="40" t="str">
        <f>VLOOKUP(C442,'A2'!$A$1:$B$35,2,FALSE)</f>
        <v>EU15</v>
      </c>
      <c r="C442" s="40" t="s">
        <v>61</v>
      </c>
      <c r="D442" s="40" t="s">
        <v>47</v>
      </c>
      <c r="E442" s="71">
        <f>E376+E365+E354+E310+E288+E277+E244+E200+E189+E178+E167+E156+E134+E123+E90</f>
        <v>4210313.7</v>
      </c>
      <c r="F442" s="71">
        <f t="shared" ref="F442:O442" si="34">F376+F365+F354+F310+F288+F277+F244+F200+F189+F178+F167+F156+F134+F123+F90</f>
        <v>4402944.3000000007</v>
      </c>
      <c r="G442" s="65">
        <f t="shared" si="34"/>
        <v>4539912.5</v>
      </c>
      <c r="H442" s="65">
        <f t="shared" si="34"/>
        <v>4720020.8000000007</v>
      </c>
      <c r="I442" s="65">
        <f t="shared" si="34"/>
        <v>4895343.3999999994</v>
      </c>
      <c r="J442" s="65">
        <f t="shared" si="34"/>
        <v>5095591.2000000011</v>
      </c>
      <c r="K442" s="65">
        <f t="shared" si="34"/>
        <v>5295666.1000000006</v>
      </c>
      <c r="L442" s="65">
        <f t="shared" si="34"/>
        <v>5457784.8000000007</v>
      </c>
      <c r="M442" s="65">
        <f t="shared" si="34"/>
        <v>5610643.2999999998</v>
      </c>
      <c r="N442" s="65">
        <f t="shared" si="34"/>
        <v>5800274.7999999998</v>
      </c>
      <c r="O442" s="65">
        <f t="shared" si="34"/>
        <v>5790221.1000000006</v>
      </c>
      <c r="P442" s="71">
        <f t="shared" ref="P442" si="35">P376+P365+P354+P310+P288+P277+P244+P200+P189+P178+P167+P156+P134+P123+P90</f>
        <v>3374088.4</v>
      </c>
    </row>
    <row r="443" spans="1:16" s="40" customFormat="1" x14ac:dyDescent="0.2">
      <c r="A443" s="40" t="str">
        <f t="shared" si="11"/>
        <v>EU15General public services</v>
      </c>
      <c r="B443" s="40" t="str">
        <f>VLOOKUP(C443,'A2'!$A$1:$B$35,2,FALSE)</f>
        <v>EU15</v>
      </c>
      <c r="C443" s="40" t="s">
        <v>61</v>
      </c>
      <c r="D443" s="40" t="s">
        <v>32</v>
      </c>
      <c r="E443" s="71">
        <f t="shared" ref="E443:O443" si="36">E377+E366+E355+E311+E289+E278+E245+E201+E190+E179+E168+E157+E135+E124+E91</f>
        <v>613776.5</v>
      </c>
      <c r="F443" s="71">
        <f t="shared" si="36"/>
        <v>624000.69999999995</v>
      </c>
      <c r="G443" s="65">
        <f t="shared" si="36"/>
        <v>621524.29999999993</v>
      </c>
      <c r="H443" s="65">
        <f t="shared" si="36"/>
        <v>638753.5</v>
      </c>
      <c r="I443" s="65">
        <f t="shared" si="36"/>
        <v>663043.69999999995</v>
      </c>
      <c r="J443" s="65">
        <f t="shared" si="36"/>
        <v>671858.29999999993</v>
      </c>
      <c r="K443" s="65">
        <f t="shared" si="36"/>
        <v>712252.4</v>
      </c>
      <c r="L443" s="65">
        <f t="shared" si="36"/>
        <v>724073</v>
      </c>
      <c r="M443" s="65">
        <f t="shared" si="36"/>
        <v>706560.2</v>
      </c>
      <c r="N443" s="65">
        <f t="shared" si="36"/>
        <v>739213.40000000014</v>
      </c>
      <c r="O443" s="65">
        <f t="shared" si="36"/>
        <v>773914.1</v>
      </c>
      <c r="P443" s="71">
        <f t="shared" ref="P443" si="37">P377+P366+P355+P311+P289+P278+P245+P201+P190+P179+P168+P157+P135+P124+P91</f>
        <v>428868.30000000005</v>
      </c>
    </row>
    <row r="444" spans="1:16" s="40" customFormat="1" x14ac:dyDescent="0.2">
      <c r="A444" s="40" t="str">
        <f t="shared" si="11"/>
        <v>EU15Defence</v>
      </c>
      <c r="B444" s="40" t="str">
        <f>VLOOKUP(C444,'A2'!$A$1:$B$35,2,FALSE)</f>
        <v>EU15</v>
      </c>
      <c r="C444" s="40" t="s">
        <v>61</v>
      </c>
      <c r="D444" s="40" t="s">
        <v>33</v>
      </c>
      <c r="E444" s="71">
        <f t="shared" ref="E444:O444" si="38">E378+E367+E356+E312+E290+E279+E246+E202+E191+E180+E169+E158+E136+E125+E92</f>
        <v>142904.40000000002</v>
      </c>
      <c r="F444" s="71">
        <f t="shared" si="38"/>
        <v>148932.80000000002</v>
      </c>
      <c r="G444" s="65">
        <f t="shared" si="38"/>
        <v>151433.9</v>
      </c>
      <c r="H444" s="65">
        <f t="shared" si="38"/>
        <v>158278.49999999997</v>
      </c>
      <c r="I444" s="65">
        <f t="shared" si="38"/>
        <v>161318.1</v>
      </c>
      <c r="J444" s="65">
        <f t="shared" si="38"/>
        <v>166925.5</v>
      </c>
      <c r="K444" s="65">
        <f t="shared" si="38"/>
        <v>169981.99999999997</v>
      </c>
      <c r="L444" s="65">
        <f t="shared" si="38"/>
        <v>173675</v>
      </c>
      <c r="M444" s="65">
        <f t="shared" si="38"/>
        <v>177847.9</v>
      </c>
      <c r="N444" s="65">
        <f t="shared" si="38"/>
        <v>183087.6</v>
      </c>
      <c r="O444" s="65">
        <f t="shared" si="38"/>
        <v>177159.8</v>
      </c>
      <c r="P444" s="71">
        <f t="shared" ref="P444" si="39">P378+P367+P356+P312+P290+P279+P246+P202+P191+P180+P169+P158+P136+P125+P92</f>
        <v>93679.400000000009</v>
      </c>
    </row>
    <row r="445" spans="1:16" s="40" customFormat="1" x14ac:dyDescent="0.2">
      <c r="A445" s="40" t="str">
        <f t="shared" si="11"/>
        <v>EU15Public order and safety</v>
      </c>
      <c r="B445" s="40" t="str">
        <f>VLOOKUP(C445,'A2'!$A$1:$B$35,2,FALSE)</f>
        <v>EU15</v>
      </c>
      <c r="C445" s="40" t="s">
        <v>61</v>
      </c>
      <c r="D445" s="40" t="s">
        <v>34</v>
      </c>
      <c r="E445" s="71">
        <f t="shared" ref="E445:O445" si="40">E379+E368+E357+E313+E291+E280+E247+E203+E192+E181+E170+E159+E137+E126+E93</f>
        <v>158924.70000000001</v>
      </c>
      <c r="F445" s="71">
        <f t="shared" si="40"/>
        <v>169561.5</v>
      </c>
      <c r="G445" s="65">
        <f t="shared" si="40"/>
        <v>175358.8</v>
      </c>
      <c r="H445" s="65">
        <f t="shared" si="40"/>
        <v>183935.99999999997</v>
      </c>
      <c r="I445" s="65">
        <f t="shared" si="40"/>
        <v>190607.00000000003</v>
      </c>
      <c r="J445" s="65">
        <f t="shared" si="40"/>
        <v>197021.40000000002</v>
      </c>
      <c r="K445" s="65">
        <f t="shared" si="40"/>
        <v>205979</v>
      </c>
      <c r="L445" s="65">
        <f t="shared" si="40"/>
        <v>210087.1</v>
      </c>
      <c r="M445" s="65">
        <f t="shared" si="40"/>
        <v>214285.1</v>
      </c>
      <c r="N445" s="65">
        <f t="shared" si="40"/>
        <v>220802.8</v>
      </c>
      <c r="O445" s="65">
        <f t="shared" si="40"/>
        <v>221091.00000000003</v>
      </c>
      <c r="P445" s="71">
        <f t="shared" ref="P445" si="41">P379+P368+P357+P313+P291+P280+P247+P203+P192+P181+P170+P159+P137+P126+P93</f>
        <v>110008.2</v>
      </c>
    </row>
    <row r="446" spans="1:16" s="40" customFormat="1" x14ac:dyDescent="0.2">
      <c r="A446" s="40" t="str">
        <f t="shared" si="11"/>
        <v>EU15Economic affairs</v>
      </c>
      <c r="B446" s="40" t="str">
        <f>VLOOKUP(C446,'A2'!$A$1:$B$35,2,FALSE)</f>
        <v>EU15</v>
      </c>
      <c r="C446" s="40" t="s">
        <v>61</v>
      </c>
      <c r="D446" s="40" t="s">
        <v>35</v>
      </c>
      <c r="E446" s="71">
        <f t="shared" ref="E446:O446" si="42">E380+E369+E358+E314+E292+E281+E248+E204+E193+E182+E171+E160+E138+E127+E94</f>
        <v>361157</v>
      </c>
      <c r="F446" s="71">
        <f t="shared" si="42"/>
        <v>370785.6</v>
      </c>
      <c r="G446" s="65">
        <f t="shared" si="42"/>
        <v>378728.6</v>
      </c>
      <c r="H446" s="65">
        <f t="shared" si="42"/>
        <v>393236.3</v>
      </c>
      <c r="I446" s="65">
        <f t="shared" si="42"/>
        <v>403212.7</v>
      </c>
      <c r="J446" s="65">
        <f t="shared" si="42"/>
        <v>424470.6</v>
      </c>
      <c r="K446" s="65">
        <f t="shared" si="42"/>
        <v>429601.79999999993</v>
      </c>
      <c r="L446" s="65">
        <f t="shared" si="42"/>
        <v>486615.2</v>
      </c>
      <c r="M446" s="65">
        <f t="shared" si="42"/>
        <v>493986.60000000003</v>
      </c>
      <c r="N446" s="65">
        <f t="shared" si="42"/>
        <v>528524.80000000005</v>
      </c>
      <c r="O446" s="65">
        <f t="shared" si="42"/>
        <v>453890.69999999995</v>
      </c>
      <c r="P446" s="71">
        <f t="shared" ref="P446" si="43">P380+P369+P358+P314+P292+P281+P248+P204+P193+P182+P171+P160+P138+P127+P94</f>
        <v>258873.5</v>
      </c>
    </row>
    <row r="447" spans="1:16" s="40" customFormat="1" x14ac:dyDescent="0.2">
      <c r="A447" s="40" t="str">
        <f t="shared" si="11"/>
        <v>EU15Environment protection</v>
      </c>
      <c r="B447" s="40" t="str">
        <f>VLOOKUP(C447,'A2'!$A$1:$B$35,2,FALSE)</f>
        <v>EU15</v>
      </c>
      <c r="C447" s="40" t="s">
        <v>61</v>
      </c>
      <c r="D447" s="40" t="s">
        <v>36</v>
      </c>
      <c r="E447" s="71">
        <f t="shared" ref="E447:O447" si="44">E381+E370+E359+E315+E293+E282+E249+E205+E194+E183+E172+E161+E139+E128+E95</f>
        <v>69601.499999999985</v>
      </c>
      <c r="F447" s="71">
        <f t="shared" si="44"/>
        <v>73116.3</v>
      </c>
      <c r="G447" s="65">
        <f t="shared" si="44"/>
        <v>75017.5</v>
      </c>
      <c r="H447" s="65">
        <f t="shared" si="44"/>
        <v>78431.700000000012</v>
      </c>
      <c r="I447" s="65">
        <f t="shared" si="44"/>
        <v>80143.3</v>
      </c>
      <c r="J447" s="65">
        <f t="shared" si="44"/>
        <v>89895.999999999985</v>
      </c>
      <c r="K447" s="65">
        <f t="shared" si="44"/>
        <v>94404.299999999988</v>
      </c>
      <c r="L447" s="65">
        <f t="shared" si="44"/>
        <v>94287.900000000009</v>
      </c>
      <c r="M447" s="65">
        <f t="shared" si="44"/>
        <v>102439.3</v>
      </c>
      <c r="N447" s="65">
        <f t="shared" si="44"/>
        <v>100848.40000000001</v>
      </c>
      <c r="O447" s="65">
        <f t="shared" si="44"/>
        <v>100300.79999999999</v>
      </c>
      <c r="P447" s="71">
        <f t="shared" ref="P447" si="45">P381+P370+P359+P315+P293+P282+P249+P205+P194+P183+P172+P161+P139+P128+P95</f>
        <v>53518.8</v>
      </c>
    </row>
    <row r="448" spans="1:16" s="40" customFormat="1" x14ac:dyDescent="0.2">
      <c r="A448" s="40" t="str">
        <f t="shared" si="11"/>
        <v>EU15Housing and community amenities</v>
      </c>
      <c r="B448" s="40" t="str">
        <f>VLOOKUP(C448,'A2'!$A$1:$B$35,2,FALSE)</f>
        <v>EU15</v>
      </c>
      <c r="C448" s="40" t="s">
        <v>61</v>
      </c>
      <c r="D448" s="40" t="s">
        <v>37</v>
      </c>
      <c r="E448" s="71">
        <f t="shared" ref="E448:O448" si="46">E382+E371+E360+E316+E294+E283+E250+E206+E195+E184+E173+E162+E140+E129+E96</f>
        <v>92697.299999999988</v>
      </c>
      <c r="F448" s="71">
        <f t="shared" si="46"/>
        <v>90566.200000000012</v>
      </c>
      <c r="G448" s="65">
        <f t="shared" si="46"/>
        <v>103667.40000000001</v>
      </c>
      <c r="H448" s="65">
        <f t="shared" si="46"/>
        <v>103781.8</v>
      </c>
      <c r="I448" s="65">
        <f t="shared" si="46"/>
        <v>107566.39999999999</v>
      </c>
      <c r="J448" s="65">
        <f t="shared" si="46"/>
        <v>111564.59999999999</v>
      </c>
      <c r="K448" s="65">
        <f t="shared" si="46"/>
        <v>116644.7</v>
      </c>
      <c r="L448" s="65">
        <f t="shared" si="46"/>
        <v>118278.7</v>
      </c>
      <c r="M448" s="65">
        <f t="shared" si="46"/>
        <v>120590.79999999999</v>
      </c>
      <c r="N448" s="65">
        <f t="shared" si="46"/>
        <v>106514</v>
      </c>
      <c r="O448" s="65">
        <f t="shared" si="46"/>
        <v>98866.8</v>
      </c>
      <c r="P448" s="71">
        <f t="shared" ref="P448" si="47">P382+P371+P360+P316+P294+P283+P250+P206+P195+P184+P173+P162+P140+P129+P96</f>
        <v>62029.1</v>
      </c>
    </row>
    <row r="449" spans="1:17" s="40" customFormat="1" x14ac:dyDescent="0.2">
      <c r="A449" s="40" t="str">
        <f t="shared" si="11"/>
        <v>EU15Health</v>
      </c>
      <c r="B449" s="40" t="str">
        <f>VLOOKUP(C449,'A2'!$A$1:$B$35,2,FALSE)</f>
        <v>EU15</v>
      </c>
      <c r="C449" s="40" t="s">
        <v>61</v>
      </c>
      <c r="D449" s="40" t="s">
        <v>38</v>
      </c>
      <c r="E449" s="71">
        <f t="shared" ref="E449:O449" si="48">E383+E372+E361+E317+E295+E284+E251+E207+E196+E185+E174+E163+E141+E130+E97</f>
        <v>574231.6</v>
      </c>
      <c r="F449" s="71">
        <f t="shared" si="48"/>
        <v>611230.80000000005</v>
      </c>
      <c r="G449" s="65">
        <f t="shared" si="48"/>
        <v>636748.29999999993</v>
      </c>
      <c r="H449" s="65">
        <f t="shared" si="48"/>
        <v>674103.8</v>
      </c>
      <c r="I449" s="65">
        <f t="shared" si="48"/>
        <v>711061.1</v>
      </c>
      <c r="J449" s="65">
        <f t="shared" si="48"/>
        <v>756271.1</v>
      </c>
      <c r="K449" s="65">
        <f t="shared" si="48"/>
        <v>790035.89999999991</v>
      </c>
      <c r="L449" s="65">
        <f t="shared" si="48"/>
        <v>813096.4</v>
      </c>
      <c r="M449" s="65">
        <f t="shared" si="48"/>
        <v>840230.79999999993</v>
      </c>
      <c r="N449" s="65">
        <f t="shared" si="48"/>
        <v>864082.7</v>
      </c>
      <c r="O449" s="65">
        <f t="shared" si="48"/>
        <v>874245.6</v>
      </c>
      <c r="P449" s="71">
        <f t="shared" ref="P449" si="49">P383+P372+P361+P317+P295+P284+P251+P207+P196+P185+P174+P163+P141+P130+P97</f>
        <v>510201.4</v>
      </c>
    </row>
    <row r="450" spans="1:17" s="40" customFormat="1" x14ac:dyDescent="0.2">
      <c r="A450" s="40" t="str">
        <f t="shared" si="11"/>
        <v>EU15Recreation, culture and religion</v>
      </c>
      <c r="B450" s="40" t="str">
        <f>VLOOKUP(C450,'A2'!$A$1:$B$35,2,FALSE)</f>
        <v>EU15</v>
      </c>
      <c r="C450" s="40" t="s">
        <v>61</v>
      </c>
      <c r="D450" s="40" t="s">
        <v>39</v>
      </c>
      <c r="E450" s="71">
        <f t="shared" ref="E450:O450" si="50">E384+E373+E362+E318+E296+E285+E252+E208+E197+E186+E175+E164+E142+E131+E98</f>
        <v>94466.4</v>
      </c>
      <c r="F450" s="71">
        <f t="shared" si="50"/>
        <v>101115.4</v>
      </c>
      <c r="G450" s="65">
        <f t="shared" si="50"/>
        <v>104386.6</v>
      </c>
      <c r="H450" s="65">
        <f t="shared" si="50"/>
        <v>108562</v>
      </c>
      <c r="I450" s="65">
        <f t="shared" si="50"/>
        <v>113343.30000000002</v>
      </c>
      <c r="J450" s="65">
        <f t="shared" si="50"/>
        <v>121159.90000000001</v>
      </c>
      <c r="K450" s="65">
        <f t="shared" si="50"/>
        <v>128321.29999999997</v>
      </c>
      <c r="L450" s="65">
        <f t="shared" si="50"/>
        <v>131387</v>
      </c>
      <c r="M450" s="65">
        <f t="shared" si="50"/>
        <v>129882.50000000001</v>
      </c>
      <c r="N450" s="65">
        <f t="shared" si="50"/>
        <v>130497.9</v>
      </c>
      <c r="O450" s="65">
        <f t="shared" si="50"/>
        <v>126658.70000000001</v>
      </c>
      <c r="P450" s="71">
        <f t="shared" ref="P450" si="51">P384+P373+P362+P318+P296+P285+P252+P208+P197+P186+P175+P164+P142+P131+P98</f>
        <v>75810.399999999994</v>
      </c>
    </row>
    <row r="451" spans="1:17" s="40" customFormat="1" x14ac:dyDescent="0.2">
      <c r="A451" s="40" t="str">
        <f t="shared" si="11"/>
        <v>EU15Education</v>
      </c>
      <c r="B451" s="40" t="str">
        <f>VLOOKUP(C451,'A2'!$A$1:$B$35,2,FALSE)</f>
        <v>EU15</v>
      </c>
      <c r="C451" s="40" t="s">
        <v>61</v>
      </c>
      <c r="D451" s="40" t="s">
        <v>40</v>
      </c>
      <c r="E451" s="71">
        <f t="shared" ref="E451:O451" si="52">E385+E374+E363+E319+E297+E286+E253+E209+E198+E187+E176+E165+E143+E132+E99</f>
        <v>458671.20000000007</v>
      </c>
      <c r="F451" s="71">
        <f t="shared" si="52"/>
        <v>487933.8</v>
      </c>
      <c r="G451" s="65">
        <f t="shared" si="52"/>
        <v>503482.5</v>
      </c>
      <c r="H451" s="65">
        <f t="shared" si="52"/>
        <v>519963.2</v>
      </c>
      <c r="I451" s="65">
        <f t="shared" si="52"/>
        <v>542174.4</v>
      </c>
      <c r="J451" s="65">
        <f t="shared" si="52"/>
        <v>563770.89999999991</v>
      </c>
      <c r="K451" s="65">
        <f t="shared" si="52"/>
        <v>585897.4</v>
      </c>
      <c r="L451" s="65">
        <f t="shared" si="52"/>
        <v>592485.89999999991</v>
      </c>
      <c r="M451" s="65">
        <f t="shared" si="52"/>
        <v>606792.9</v>
      </c>
      <c r="N451" s="65">
        <f t="shared" si="52"/>
        <v>627915.5</v>
      </c>
      <c r="O451" s="65">
        <f t="shared" si="52"/>
        <v>627055.5</v>
      </c>
      <c r="P451" s="71">
        <f t="shared" ref="P451" si="53">P385+P374+P363+P319+P297+P286+P253+P209+P198+P187+P176+P165+P143+P132+P99</f>
        <v>359548.8</v>
      </c>
    </row>
    <row r="452" spans="1:17" s="40" customFormat="1" x14ac:dyDescent="0.2">
      <c r="A452" s="40" t="str">
        <f t="shared" si="11"/>
        <v>EU15Social protection</v>
      </c>
      <c r="B452" s="40" t="str">
        <f>VLOOKUP(C452,'A2'!$A$1:$B$35,2,FALSE)</f>
        <v>EU15</v>
      </c>
      <c r="C452" s="40" t="s">
        <v>61</v>
      </c>
      <c r="D452" s="40" t="s">
        <v>41</v>
      </c>
      <c r="E452" s="71">
        <f t="shared" ref="E452:O452" si="54">E386+E375+E364+E320+E298+E287+E254+E210+E199+E188+E177+E166+E144+E133+E100</f>
        <v>1643882.9</v>
      </c>
      <c r="F452" s="71">
        <f t="shared" si="54"/>
        <v>1725702.1</v>
      </c>
      <c r="G452" s="65">
        <f t="shared" si="54"/>
        <v>1789564.4</v>
      </c>
      <c r="H452" s="65">
        <f t="shared" si="54"/>
        <v>1860977.0000000005</v>
      </c>
      <c r="I452" s="65">
        <f t="shared" si="54"/>
        <v>1922872.6</v>
      </c>
      <c r="J452" s="65">
        <f t="shared" si="54"/>
        <v>1992650.5</v>
      </c>
      <c r="K452" s="65">
        <f t="shared" si="54"/>
        <v>2062547.7</v>
      </c>
      <c r="L452" s="65">
        <f t="shared" si="54"/>
        <v>2113800.5</v>
      </c>
      <c r="M452" s="65">
        <f t="shared" si="54"/>
        <v>2218026.5</v>
      </c>
      <c r="N452" s="65">
        <f t="shared" si="54"/>
        <v>2298786.4000000004</v>
      </c>
      <c r="O452" s="65">
        <f t="shared" si="54"/>
        <v>2337036.4000000004</v>
      </c>
      <c r="P452" s="71">
        <f t="shared" ref="P452" si="55">P386+P375+P364+P320+P298+P287+P254+P210+P199+P188+P177+P166+P144+P133+P100</f>
        <v>1421552.3</v>
      </c>
    </row>
    <row r="453" spans="1:17" s="40" customFormat="1" x14ac:dyDescent="0.2">
      <c r="A453" s="40" t="str">
        <f t="shared" si="11"/>
        <v>SCTotal</v>
      </c>
      <c r="B453" s="40" t="str">
        <f>VLOOKUP(C453,'A2'!$A$1:$B$35,2,FALSE)</f>
        <v>SC</v>
      </c>
      <c r="C453" s="40" t="s">
        <v>0</v>
      </c>
      <c r="D453" s="40" t="s">
        <v>47</v>
      </c>
      <c r="E453" s="71">
        <f>E398+E365+E409+E277+E123</f>
        <v>522767.20000000007</v>
      </c>
      <c r="F453" s="71">
        <f t="shared" ref="F453:O453" si="56">F398+F365+F409+F277+F123</f>
        <v>560091.19999999995</v>
      </c>
      <c r="G453" s="65">
        <f t="shared" si="56"/>
        <v>579506.69999999995</v>
      </c>
      <c r="H453" s="65">
        <f t="shared" si="56"/>
        <v>586414</v>
      </c>
      <c r="I453" s="65">
        <f t="shared" si="56"/>
        <v>711282.90000000014</v>
      </c>
      <c r="J453" s="65">
        <f t="shared" si="56"/>
        <v>742454.3</v>
      </c>
      <c r="K453" s="65">
        <f t="shared" si="56"/>
        <v>768275.70000000007</v>
      </c>
      <c r="L453" s="65">
        <f t="shared" si="56"/>
        <v>806927.40000000014</v>
      </c>
      <c r="M453" s="65">
        <f t="shared" si="56"/>
        <v>836840.8</v>
      </c>
      <c r="N453" s="65">
        <f t="shared" si="56"/>
        <v>904887.3</v>
      </c>
      <c r="O453" s="65">
        <f t="shared" si="56"/>
        <v>950840.39999999991</v>
      </c>
      <c r="P453" s="71">
        <f t="shared" ref="P453" si="57">P398+P365+P409+P277+P123</f>
        <v>995658.89999999991</v>
      </c>
    </row>
    <row r="454" spans="1:17" s="40" customFormat="1" x14ac:dyDescent="0.2">
      <c r="A454" s="40" t="str">
        <f t="shared" si="11"/>
        <v>SCGeneral public services</v>
      </c>
      <c r="B454" s="40" t="str">
        <f>VLOOKUP(C454,'A2'!$A$1:$B$35,2,FALSE)</f>
        <v>SC</v>
      </c>
      <c r="C454" s="40" t="s">
        <v>0</v>
      </c>
      <c r="D454" s="40" t="s">
        <v>32</v>
      </c>
      <c r="E454" s="71">
        <f t="shared" ref="E454:O454" si="58">E399+E366+E410+E278+E124</f>
        <v>75073.299999999988</v>
      </c>
      <c r="F454" s="71">
        <f t="shared" si="58"/>
        <v>77753.400000000009</v>
      </c>
      <c r="G454" s="65">
        <f t="shared" si="58"/>
        <v>75836</v>
      </c>
      <c r="H454" s="65">
        <f t="shared" si="58"/>
        <v>75305.7</v>
      </c>
      <c r="I454" s="65">
        <f t="shared" si="58"/>
        <v>90314.1</v>
      </c>
      <c r="J454" s="65">
        <f t="shared" si="58"/>
        <v>93628.800000000003</v>
      </c>
      <c r="K454" s="65">
        <f t="shared" si="58"/>
        <v>96153.8</v>
      </c>
      <c r="L454" s="65">
        <f t="shared" si="58"/>
        <v>103143.8</v>
      </c>
      <c r="M454" s="65">
        <f t="shared" si="58"/>
        <v>97592.1</v>
      </c>
      <c r="N454" s="65">
        <f t="shared" si="58"/>
        <v>106089.40000000001</v>
      </c>
      <c r="O454" s="65">
        <f t="shared" si="58"/>
        <v>111443.29999999999</v>
      </c>
      <c r="P454" s="71">
        <f t="shared" ref="P454" si="59">P399+P366+P410+P278+P124</f>
        <v>114838.1</v>
      </c>
    </row>
    <row r="455" spans="1:17" s="40" customFormat="1" x14ac:dyDescent="0.2">
      <c r="A455" s="40" t="str">
        <f t="shared" si="11"/>
        <v>SCDefence</v>
      </c>
      <c r="B455" s="40" t="str">
        <f>VLOOKUP(C455,'A2'!$A$1:$B$35,2,FALSE)</f>
        <v>SC</v>
      </c>
      <c r="C455" s="40" t="s">
        <v>0</v>
      </c>
      <c r="D455" s="40" t="s">
        <v>33</v>
      </c>
      <c r="E455" s="71">
        <f t="shared" ref="E455:O455" si="60">E400+E367+E411+E279+E125</f>
        <v>19184.8</v>
      </c>
      <c r="F455" s="71">
        <f t="shared" si="60"/>
        <v>19811.900000000001</v>
      </c>
      <c r="G455" s="65">
        <f t="shared" si="60"/>
        <v>19723.400000000001</v>
      </c>
      <c r="H455" s="65">
        <f t="shared" si="60"/>
        <v>19589.3</v>
      </c>
      <c r="I455" s="65">
        <f t="shared" si="60"/>
        <v>22544</v>
      </c>
      <c r="J455" s="65">
        <f t="shared" si="60"/>
        <v>24453.899999999998</v>
      </c>
      <c r="K455" s="65">
        <f t="shared" si="60"/>
        <v>24949</v>
      </c>
      <c r="L455" s="65">
        <f t="shared" si="60"/>
        <v>25180.5</v>
      </c>
      <c r="M455" s="65">
        <f t="shared" si="60"/>
        <v>24877.599999999999</v>
      </c>
      <c r="N455" s="65">
        <f t="shared" si="60"/>
        <v>26135.8</v>
      </c>
      <c r="O455" s="65">
        <f t="shared" si="60"/>
        <v>27511.7</v>
      </c>
      <c r="P455" s="71">
        <f t="shared" ref="P455" si="61">P400+P367+P411+P279+P125</f>
        <v>27221.999999999996</v>
      </c>
    </row>
    <row r="456" spans="1:17" s="40" customFormat="1" x14ac:dyDescent="0.2">
      <c r="A456" s="40" t="str">
        <f t="shared" si="11"/>
        <v>SCPublic order and safety</v>
      </c>
      <c r="B456" s="40" t="str">
        <f>VLOOKUP(C456,'A2'!$A$1:$B$35,2,FALSE)</f>
        <v>SC</v>
      </c>
      <c r="C456" s="40" t="s">
        <v>0</v>
      </c>
      <c r="D456" s="40" t="s">
        <v>34</v>
      </c>
      <c r="E456" s="71">
        <f t="shared" ref="E456:O456" si="62">E401+E368+E412+E280+E126</f>
        <v>14783.900000000001</v>
      </c>
      <c r="F456" s="71">
        <f t="shared" si="62"/>
        <v>16535.400000000001</v>
      </c>
      <c r="G456" s="65">
        <f t="shared" si="62"/>
        <v>17187</v>
      </c>
      <c r="H456" s="65">
        <f t="shared" si="62"/>
        <v>17466.3</v>
      </c>
      <c r="I456" s="65">
        <f t="shared" si="62"/>
        <v>23166.400000000001</v>
      </c>
      <c r="J456" s="65">
        <f t="shared" si="62"/>
        <v>24583.399999999998</v>
      </c>
      <c r="K456" s="65">
        <f t="shared" si="62"/>
        <v>25828.400000000001</v>
      </c>
      <c r="L456" s="65">
        <f t="shared" si="62"/>
        <v>27270.6</v>
      </c>
      <c r="M456" s="65">
        <f t="shared" si="62"/>
        <v>28350.9</v>
      </c>
      <c r="N456" s="65">
        <f t="shared" si="62"/>
        <v>30295.4</v>
      </c>
      <c r="O456" s="65">
        <f t="shared" si="62"/>
        <v>32005.8</v>
      </c>
      <c r="P456" s="71">
        <f t="shared" ref="P456" si="63">P401+P368+P412+P280+P126</f>
        <v>33245.5</v>
      </c>
      <c r="Q456" s="73"/>
    </row>
    <row r="457" spans="1:17" s="40" customFormat="1" x14ac:dyDescent="0.2">
      <c r="A457" s="40" t="str">
        <f t="shared" si="11"/>
        <v>SCEconomic affairs</v>
      </c>
      <c r="B457" s="40" t="str">
        <f>VLOOKUP(C457,'A2'!$A$1:$B$35,2,FALSE)</f>
        <v>SC</v>
      </c>
      <c r="C457" s="40" t="s">
        <v>0</v>
      </c>
      <c r="D457" s="40" t="s">
        <v>35</v>
      </c>
      <c r="E457" s="71">
        <f t="shared" ref="E457:O457" si="64">E402+E369+E413+E281+E127</f>
        <v>49544.6</v>
      </c>
      <c r="F457" s="71">
        <f t="shared" si="64"/>
        <v>52508.4</v>
      </c>
      <c r="G457" s="65">
        <f t="shared" si="64"/>
        <v>52848.200000000004</v>
      </c>
      <c r="H457" s="65">
        <f t="shared" si="64"/>
        <v>51931.299999999996</v>
      </c>
      <c r="I457" s="65">
        <f t="shared" si="64"/>
        <v>68030.2</v>
      </c>
      <c r="J457" s="65">
        <f t="shared" si="64"/>
        <v>68741.8</v>
      </c>
      <c r="K457" s="65">
        <f t="shared" si="64"/>
        <v>72145.700000000012</v>
      </c>
      <c r="L457" s="65">
        <f t="shared" si="64"/>
        <v>77774.099999999991</v>
      </c>
      <c r="M457" s="65">
        <f t="shared" si="64"/>
        <v>85050.8</v>
      </c>
      <c r="N457" s="65">
        <f t="shared" si="64"/>
        <v>91458.900000000009</v>
      </c>
      <c r="O457" s="65">
        <f t="shared" si="64"/>
        <v>93418.200000000012</v>
      </c>
      <c r="P457" s="71">
        <f t="shared" ref="P457" si="65">P402+P369+P413+P281+P127</f>
        <v>97998.2</v>
      </c>
    </row>
    <row r="458" spans="1:17" s="40" customFormat="1" x14ac:dyDescent="0.2">
      <c r="A458" s="40" t="str">
        <f t="shared" si="11"/>
        <v>SCEnvironment protection</v>
      </c>
      <c r="B458" s="40" t="str">
        <f>VLOOKUP(C458,'A2'!$A$1:$B$35,2,FALSE)</f>
        <v>SC</v>
      </c>
      <c r="C458" s="40" t="s">
        <v>0</v>
      </c>
      <c r="D458" s="40" t="s">
        <v>36</v>
      </c>
      <c r="E458" s="71">
        <f t="shared" ref="E458:O458" si="66">E403+E370+E414+E282+E128</f>
        <v>9501.6</v>
      </c>
      <c r="F458" s="71">
        <f t="shared" si="66"/>
        <v>10425.5</v>
      </c>
      <c r="G458" s="65">
        <f t="shared" si="66"/>
        <v>11046.9</v>
      </c>
      <c r="H458" s="65">
        <f t="shared" si="66"/>
        <v>11513.9</v>
      </c>
      <c r="I458" s="65">
        <f t="shared" si="66"/>
        <v>14278.5</v>
      </c>
      <c r="J458" s="65">
        <f t="shared" si="66"/>
        <v>14655.2</v>
      </c>
      <c r="K458" s="65">
        <f t="shared" si="66"/>
        <v>15678.4</v>
      </c>
      <c r="L458" s="65">
        <f t="shared" si="66"/>
        <v>16073.400000000001</v>
      </c>
      <c r="M458" s="65">
        <f t="shared" si="66"/>
        <v>17130.8</v>
      </c>
      <c r="N458" s="65">
        <f t="shared" si="66"/>
        <v>18009.7</v>
      </c>
      <c r="O458" s="65">
        <f t="shared" si="66"/>
        <v>18294.599999999999</v>
      </c>
      <c r="P458" s="71">
        <f t="shared" ref="P458" si="67">P403+P370+P414+P282+P128</f>
        <v>18692.2</v>
      </c>
    </row>
    <row r="459" spans="1:17" s="40" customFormat="1" x14ac:dyDescent="0.2">
      <c r="A459" s="40" t="str">
        <f t="shared" si="11"/>
        <v>SCHousing and community amenities</v>
      </c>
      <c r="B459" s="40" t="str">
        <f>VLOOKUP(C459,'A2'!$A$1:$B$35,2,FALSE)</f>
        <v>SC</v>
      </c>
      <c r="C459" s="40" t="s">
        <v>0</v>
      </c>
      <c r="D459" s="40" t="s">
        <v>37</v>
      </c>
      <c r="E459" s="71">
        <f t="shared" ref="E459:O459" si="68">E404+E371+E415+E283+E129</f>
        <v>7610.2999999999993</v>
      </c>
      <c r="F459" s="71">
        <f t="shared" si="68"/>
        <v>7837.4</v>
      </c>
      <c r="G459" s="65">
        <f t="shared" si="68"/>
        <v>9157.9</v>
      </c>
      <c r="H459" s="65">
        <f t="shared" si="68"/>
        <v>7748.3</v>
      </c>
      <c r="I459" s="65">
        <f t="shared" si="68"/>
        <v>8112.9</v>
      </c>
      <c r="J459" s="65">
        <f t="shared" si="68"/>
        <v>8055.3</v>
      </c>
      <c r="K459" s="65">
        <f t="shared" si="68"/>
        <v>8590.6999999999989</v>
      </c>
      <c r="L459" s="65">
        <f t="shared" si="68"/>
        <v>9940.9</v>
      </c>
      <c r="M459" s="65">
        <f t="shared" si="68"/>
        <v>11538.5</v>
      </c>
      <c r="N459" s="65">
        <f t="shared" si="68"/>
        <v>10910.400000000001</v>
      </c>
      <c r="O459" s="65">
        <f t="shared" si="68"/>
        <v>10693.6</v>
      </c>
      <c r="P459" s="71">
        <f t="shared" ref="P459" si="69">P404+P371+P415+P283+P129</f>
        <v>11005.800000000001</v>
      </c>
    </row>
    <row r="460" spans="1:17" s="40" customFormat="1" x14ac:dyDescent="0.2">
      <c r="A460" s="40" t="str">
        <f t="shared" si="11"/>
        <v>SCHealth</v>
      </c>
      <c r="B460" s="40" t="str">
        <f>VLOOKUP(C460,'A2'!$A$1:$B$35,2,FALSE)</f>
        <v>SC</v>
      </c>
      <c r="C460" s="40" t="s">
        <v>0</v>
      </c>
      <c r="D460" s="40" t="s">
        <v>38</v>
      </c>
      <c r="E460" s="71">
        <f t="shared" ref="E460:O460" si="70">E405+E372+E416+E284+E130</f>
        <v>65099.600000000006</v>
      </c>
      <c r="F460" s="71">
        <f t="shared" si="70"/>
        <v>72586.8</v>
      </c>
      <c r="G460" s="65">
        <f t="shared" si="70"/>
        <v>76404.899999999994</v>
      </c>
      <c r="H460" s="65">
        <f t="shared" si="70"/>
        <v>78020.200000000012</v>
      </c>
      <c r="I460" s="65">
        <f t="shared" si="70"/>
        <v>88237</v>
      </c>
      <c r="J460" s="65">
        <f t="shared" si="70"/>
        <v>100696</v>
      </c>
      <c r="K460" s="65">
        <f t="shared" si="70"/>
        <v>107041.5</v>
      </c>
      <c r="L460" s="65">
        <f t="shared" si="70"/>
        <v>111497</v>
      </c>
      <c r="M460" s="65">
        <f t="shared" si="70"/>
        <v>116635.59999999999</v>
      </c>
      <c r="N460" s="65">
        <f t="shared" si="70"/>
        <v>125502.20000000001</v>
      </c>
      <c r="O460" s="65">
        <f t="shared" si="70"/>
        <v>133104.4</v>
      </c>
      <c r="P460" s="71">
        <f t="shared" ref="P460" si="71">P405+P372+P416+P284+P130</f>
        <v>142781.29999999999</v>
      </c>
    </row>
    <row r="461" spans="1:17" s="40" customFormat="1" x14ac:dyDescent="0.2">
      <c r="A461" s="40" t="str">
        <f t="shared" si="11"/>
        <v>SCRecreation, culture and religion</v>
      </c>
      <c r="B461" s="40" t="str">
        <f>VLOOKUP(C461,'A2'!$A$1:$B$35,2,FALSE)</f>
        <v>SC</v>
      </c>
      <c r="C461" s="40" t="s">
        <v>0</v>
      </c>
      <c r="D461" s="40" t="s">
        <v>39</v>
      </c>
      <c r="E461" s="71">
        <f t="shared" ref="E461:O461" si="72">E406+E373+E417+E285+E131</f>
        <v>15243.699999999999</v>
      </c>
      <c r="F461" s="71">
        <f t="shared" si="72"/>
        <v>16469.900000000001</v>
      </c>
      <c r="G461" s="65">
        <f t="shared" si="72"/>
        <v>16846.099999999999</v>
      </c>
      <c r="H461" s="65">
        <f t="shared" si="72"/>
        <v>17579</v>
      </c>
      <c r="I461" s="65">
        <f t="shared" si="72"/>
        <v>20871</v>
      </c>
      <c r="J461" s="65">
        <f t="shared" si="72"/>
        <v>21670.1</v>
      </c>
      <c r="K461" s="65">
        <f t="shared" si="72"/>
        <v>22457.600000000002</v>
      </c>
      <c r="L461" s="65">
        <f t="shared" si="72"/>
        <v>24273.100000000002</v>
      </c>
      <c r="M461" s="65">
        <f t="shared" si="72"/>
        <v>25124</v>
      </c>
      <c r="N461" s="65">
        <f t="shared" si="72"/>
        <v>26477.7</v>
      </c>
      <c r="O461" s="65">
        <f t="shared" si="72"/>
        <v>27299.999999999996</v>
      </c>
      <c r="P461" s="71">
        <f t="shared" ref="P461" si="73">P406+P373+P417+P285+P131</f>
        <v>28062.9</v>
      </c>
    </row>
    <row r="462" spans="1:17" s="40" customFormat="1" x14ac:dyDescent="0.2">
      <c r="A462" s="40" t="str">
        <f t="shared" si="11"/>
        <v>SCEducation</v>
      </c>
      <c r="B462" s="40" t="str">
        <f>VLOOKUP(C462,'A2'!$A$1:$B$35,2,FALSE)</f>
        <v>SC</v>
      </c>
      <c r="C462" s="40" t="s">
        <v>0</v>
      </c>
      <c r="D462" s="40" t="s">
        <v>40</v>
      </c>
      <c r="E462" s="71">
        <f t="shared" ref="E462:O462" si="74">E407+E374+E418+E286+E132</f>
        <v>65868.399999999994</v>
      </c>
      <c r="F462" s="71">
        <f t="shared" si="74"/>
        <v>71524.900000000009</v>
      </c>
      <c r="G462" s="65">
        <f t="shared" si="74"/>
        <v>74515.3</v>
      </c>
      <c r="H462" s="65">
        <f t="shared" si="74"/>
        <v>75864.100000000006</v>
      </c>
      <c r="I462" s="65">
        <f t="shared" si="74"/>
        <v>96558.999999999985</v>
      </c>
      <c r="J462" s="65">
        <f t="shared" si="74"/>
        <v>99334.400000000009</v>
      </c>
      <c r="K462" s="65">
        <f t="shared" si="74"/>
        <v>102182.7</v>
      </c>
      <c r="L462" s="65">
        <f t="shared" si="74"/>
        <v>107881.20000000001</v>
      </c>
      <c r="M462" s="65">
        <f t="shared" si="74"/>
        <v>111725.09999999999</v>
      </c>
      <c r="N462" s="65">
        <f t="shared" si="74"/>
        <v>121537</v>
      </c>
      <c r="O462" s="65">
        <f t="shared" si="74"/>
        <v>128114.9</v>
      </c>
      <c r="P462" s="71">
        <f t="shared" ref="P462" si="75">P407+P374+P418+P286+P132</f>
        <v>133379.70000000001</v>
      </c>
    </row>
    <row r="463" spans="1:17" s="40" customFormat="1" x14ac:dyDescent="0.2">
      <c r="A463" s="40" t="str">
        <f t="shared" si="11"/>
        <v>SCSocial protection</v>
      </c>
      <c r="B463" s="40" t="str">
        <f>VLOOKUP(C463,'A2'!$A$1:$B$35,2,FALSE)</f>
        <v>SC</v>
      </c>
      <c r="C463" s="40" t="s">
        <v>0</v>
      </c>
      <c r="D463" s="40" t="s">
        <v>41</v>
      </c>
      <c r="E463" s="71">
        <f t="shared" ref="E463:O463" si="76">E408+E375+E419+E287+E133</f>
        <v>200856.8</v>
      </c>
      <c r="F463" s="71">
        <f t="shared" si="76"/>
        <v>214637.7</v>
      </c>
      <c r="G463" s="65">
        <f t="shared" si="76"/>
        <v>225941.1</v>
      </c>
      <c r="H463" s="65">
        <f t="shared" si="76"/>
        <v>231395.80000000002</v>
      </c>
      <c r="I463" s="65">
        <f t="shared" si="76"/>
        <v>279169.59999999998</v>
      </c>
      <c r="J463" s="65">
        <f t="shared" si="76"/>
        <v>286635</v>
      </c>
      <c r="K463" s="65">
        <f t="shared" si="76"/>
        <v>293247.7</v>
      </c>
      <c r="L463" s="65">
        <f t="shared" si="76"/>
        <v>303892.59999999998</v>
      </c>
      <c r="M463" s="65">
        <f t="shared" si="76"/>
        <v>318815.39999999997</v>
      </c>
      <c r="N463" s="65">
        <f t="shared" si="76"/>
        <v>348470.89999999997</v>
      </c>
      <c r="O463" s="65">
        <f t="shared" si="76"/>
        <v>368953.8</v>
      </c>
      <c r="P463" s="71">
        <f t="shared" ref="P463" si="77">P408+P375+P419+P287+P133</f>
        <v>388433.2</v>
      </c>
    </row>
    <row r="464" spans="1:17" s="40" customFormat="1" x14ac:dyDescent="0.2">
      <c r="A464" s="40" t="str">
        <f t="shared" si="11"/>
        <v>V3Total</v>
      </c>
      <c r="B464" s="40" t="str">
        <f>VLOOKUP(C464,'A2'!$A$1:$B$35,2,FALSE)</f>
        <v>V3</v>
      </c>
      <c r="C464" s="40" t="s">
        <v>107</v>
      </c>
      <c r="D464" s="40" t="s">
        <v>47</v>
      </c>
      <c r="E464" s="71">
        <f>E255+E299+E112</f>
        <v>59710.100000000006</v>
      </c>
      <c r="F464" s="71">
        <f t="shared" ref="F464:O464" si="78">F255+F299+F112</f>
        <v>167076</v>
      </c>
      <c r="G464" s="65">
        <f t="shared" si="78"/>
        <v>164514.20000000001</v>
      </c>
      <c r="H464" s="65">
        <f t="shared" si="78"/>
        <v>167087.79999999999</v>
      </c>
      <c r="I464" s="65">
        <f t="shared" si="78"/>
        <v>195649.2</v>
      </c>
      <c r="J464" s="65">
        <f t="shared" si="78"/>
        <v>215749.3</v>
      </c>
      <c r="K464" s="65">
        <f t="shared" si="78"/>
        <v>235737</v>
      </c>
      <c r="L464" s="65">
        <f t="shared" si="78"/>
        <v>272447.2</v>
      </c>
      <c r="M464" s="65">
        <f t="shared" si="78"/>
        <v>249239.1</v>
      </c>
      <c r="N464" s="65">
        <f t="shared" si="78"/>
        <v>274814.2</v>
      </c>
      <c r="O464" s="65">
        <f t="shared" si="78"/>
        <v>277510.5</v>
      </c>
      <c r="P464" s="71">
        <f t="shared" ref="P464" si="79">P255+P299+P112</f>
        <v>229109</v>
      </c>
    </row>
    <row r="465" spans="1:16" s="40" customFormat="1" x14ac:dyDescent="0.2">
      <c r="A465" s="40" t="str">
        <f t="shared" si="11"/>
        <v>V3General public services</v>
      </c>
      <c r="B465" s="40" t="str">
        <f>VLOOKUP(C465,'A2'!$A$1:$B$35,2,FALSE)</f>
        <v>V3</v>
      </c>
      <c r="C465" s="40" t="s">
        <v>107</v>
      </c>
      <c r="D465" s="40" t="s">
        <v>32</v>
      </c>
      <c r="E465" s="71">
        <f t="shared" ref="E465:O465" si="80">E256+E300+E113</f>
        <v>9110.2999999999993</v>
      </c>
      <c r="F465" s="71">
        <f t="shared" si="80"/>
        <v>23228.399999999998</v>
      </c>
      <c r="G465" s="65">
        <f t="shared" si="80"/>
        <v>23005.9</v>
      </c>
      <c r="H465" s="65">
        <f t="shared" si="80"/>
        <v>24993.1</v>
      </c>
      <c r="I465" s="65">
        <f t="shared" si="80"/>
        <v>29204.9</v>
      </c>
      <c r="J465" s="65">
        <f t="shared" si="80"/>
        <v>29972.2</v>
      </c>
      <c r="K465" s="65">
        <f t="shared" si="80"/>
        <v>32519.300000000003</v>
      </c>
      <c r="L465" s="65">
        <f t="shared" si="80"/>
        <v>36090</v>
      </c>
      <c r="M465" s="65">
        <f t="shared" si="80"/>
        <v>34162.5</v>
      </c>
      <c r="N465" s="65">
        <f t="shared" si="80"/>
        <v>36668.400000000001</v>
      </c>
      <c r="O465" s="65">
        <f t="shared" si="80"/>
        <v>37371.199999999997</v>
      </c>
      <c r="P465" s="71">
        <f t="shared" ref="P465" si="81">P256+P300+P113</f>
        <v>30347.199999999997</v>
      </c>
    </row>
    <row r="466" spans="1:16" s="40" customFormat="1" x14ac:dyDescent="0.2">
      <c r="A466" s="40" t="str">
        <f t="shared" si="11"/>
        <v>V3Defence</v>
      </c>
      <c r="B466" s="40" t="str">
        <f>VLOOKUP(C466,'A2'!$A$1:$B$35,2,FALSE)</f>
        <v>V3</v>
      </c>
      <c r="C466" s="40" t="s">
        <v>107</v>
      </c>
      <c r="D466" s="40" t="s">
        <v>33</v>
      </c>
      <c r="E466" s="71">
        <f t="shared" ref="E466:O466" si="82">E257+E301+E114</f>
        <v>1812.8</v>
      </c>
      <c r="F466" s="71">
        <f t="shared" si="82"/>
        <v>4772.8999999999996</v>
      </c>
      <c r="G466" s="65">
        <f t="shared" si="82"/>
        <v>4621.8</v>
      </c>
      <c r="H466" s="65">
        <f t="shared" si="82"/>
        <v>4220</v>
      </c>
      <c r="I466" s="65">
        <f t="shared" si="82"/>
        <v>5226.6000000000004</v>
      </c>
      <c r="J466" s="65">
        <f t="shared" si="82"/>
        <v>5627.2999999999993</v>
      </c>
      <c r="K466" s="65">
        <f t="shared" si="82"/>
        <v>7082.4000000000005</v>
      </c>
      <c r="L466" s="65">
        <f t="shared" si="82"/>
        <v>7664.2999999999993</v>
      </c>
      <c r="M466" s="65">
        <f t="shared" si="82"/>
        <v>5733.2</v>
      </c>
      <c r="N466" s="65">
        <f t="shared" si="82"/>
        <v>7498.8</v>
      </c>
      <c r="O466" s="65">
        <f t="shared" si="82"/>
        <v>6925.2000000000007</v>
      </c>
      <c r="P466" s="71">
        <f t="shared" ref="P466" si="83">P257+P301+P114</f>
        <v>5920.7000000000007</v>
      </c>
    </row>
    <row r="467" spans="1:16" s="40" customFormat="1" x14ac:dyDescent="0.2">
      <c r="A467" s="40" t="str">
        <f t="shared" si="11"/>
        <v>V3Public order and safety</v>
      </c>
      <c r="B467" s="40" t="str">
        <f>VLOOKUP(C467,'A2'!$A$1:$B$35,2,FALSE)</f>
        <v>V3</v>
      </c>
      <c r="C467" s="40" t="s">
        <v>107</v>
      </c>
      <c r="D467" s="40" t="s">
        <v>34</v>
      </c>
      <c r="E467" s="71">
        <f t="shared" ref="E467:O467" si="84">E258+E302+E115</f>
        <v>2745.7</v>
      </c>
      <c r="F467" s="71">
        <f t="shared" si="84"/>
        <v>6477.8</v>
      </c>
      <c r="G467" s="65">
        <f t="shared" si="84"/>
        <v>6660.6</v>
      </c>
      <c r="H467" s="65">
        <f t="shared" si="84"/>
        <v>6846.1</v>
      </c>
      <c r="I467" s="65">
        <f t="shared" si="84"/>
        <v>8205.5999999999985</v>
      </c>
      <c r="J467" s="65">
        <f t="shared" si="84"/>
        <v>9333.2000000000007</v>
      </c>
      <c r="K467" s="65">
        <f t="shared" si="84"/>
        <v>10321.5</v>
      </c>
      <c r="L467" s="65">
        <f t="shared" si="84"/>
        <v>12271.3</v>
      </c>
      <c r="M467" s="65">
        <f t="shared" si="84"/>
        <v>10841.099999999999</v>
      </c>
      <c r="N467" s="65">
        <f t="shared" si="84"/>
        <v>11720.1</v>
      </c>
      <c r="O467" s="65">
        <f t="shared" si="84"/>
        <v>11538.5</v>
      </c>
      <c r="P467" s="71">
        <f t="shared" ref="P467" si="85">P258+P302+P115</f>
        <v>9373.5</v>
      </c>
    </row>
    <row r="468" spans="1:16" s="40" customFormat="1" x14ac:dyDescent="0.2">
      <c r="A468" s="40" t="str">
        <f t="shared" si="11"/>
        <v>V3Economic affairs</v>
      </c>
      <c r="B468" s="40" t="str">
        <f>VLOOKUP(C468,'A2'!$A$1:$B$35,2,FALSE)</f>
        <v>V3</v>
      </c>
      <c r="C468" s="40" t="s">
        <v>107</v>
      </c>
      <c r="D468" s="40" t="s">
        <v>35</v>
      </c>
      <c r="E468" s="71">
        <f t="shared" ref="E468:O468" si="86">E259+E303+E116</f>
        <v>9920.2000000000007</v>
      </c>
      <c r="F468" s="71">
        <f t="shared" si="86"/>
        <v>19930.599999999999</v>
      </c>
      <c r="G468" s="65">
        <f t="shared" si="86"/>
        <v>20366.400000000001</v>
      </c>
      <c r="H468" s="65">
        <f t="shared" si="86"/>
        <v>18084.599999999999</v>
      </c>
      <c r="I468" s="65">
        <f t="shared" si="86"/>
        <v>21226.7</v>
      </c>
      <c r="J468" s="65">
        <f t="shared" si="86"/>
        <v>25802.199999999997</v>
      </c>
      <c r="K468" s="65">
        <f t="shared" si="86"/>
        <v>29629.1</v>
      </c>
      <c r="L468" s="65">
        <f t="shared" si="86"/>
        <v>34774.100000000006</v>
      </c>
      <c r="M468" s="65">
        <f t="shared" si="86"/>
        <v>33034.400000000001</v>
      </c>
      <c r="N468" s="65">
        <f t="shared" si="86"/>
        <v>36329.300000000003</v>
      </c>
      <c r="O468" s="65">
        <f t="shared" si="86"/>
        <v>37163.599999999999</v>
      </c>
      <c r="P468" s="71">
        <f t="shared" ref="P468" si="87">P259+P303+P116</f>
        <v>26241.599999999999</v>
      </c>
    </row>
    <row r="469" spans="1:16" s="40" customFormat="1" x14ac:dyDescent="0.2">
      <c r="A469" s="40" t="str">
        <f t="shared" si="11"/>
        <v>V3Environment protection</v>
      </c>
      <c r="B469" s="40" t="str">
        <f>VLOOKUP(C469,'A2'!$A$1:$B$35,2,FALSE)</f>
        <v>V3</v>
      </c>
      <c r="C469" s="40" t="s">
        <v>107</v>
      </c>
      <c r="D469" s="40" t="s">
        <v>36</v>
      </c>
      <c r="E469" s="71">
        <f t="shared" ref="E469:O469" si="88">E260+E304+E117</f>
        <v>1120.1999999999998</v>
      </c>
      <c r="F469" s="71">
        <f t="shared" si="88"/>
        <v>2625.7000000000003</v>
      </c>
      <c r="G469" s="65">
        <f t="shared" si="88"/>
        <v>2531.5</v>
      </c>
      <c r="H469" s="65">
        <f t="shared" si="88"/>
        <v>2631</v>
      </c>
      <c r="I469" s="65">
        <f t="shared" si="88"/>
        <v>3206.7</v>
      </c>
      <c r="J469" s="65">
        <f t="shared" si="88"/>
        <v>3647.9</v>
      </c>
      <c r="K469" s="65">
        <f t="shared" si="88"/>
        <v>3774.2000000000003</v>
      </c>
      <c r="L469" s="65">
        <f t="shared" si="88"/>
        <v>4620</v>
      </c>
      <c r="M469" s="65">
        <f t="shared" si="88"/>
        <v>3731.3999999999996</v>
      </c>
      <c r="N469" s="65">
        <f t="shared" si="88"/>
        <v>4670.8</v>
      </c>
      <c r="O469" s="65">
        <f t="shared" si="88"/>
        <v>5342.2000000000007</v>
      </c>
      <c r="P469" s="71">
        <f t="shared" ref="P469" si="89">P260+P304+P117</f>
        <v>4225.7999999999993</v>
      </c>
    </row>
    <row r="470" spans="1:16" s="40" customFormat="1" x14ac:dyDescent="0.2">
      <c r="A470" s="40" t="str">
        <f t="shared" si="11"/>
        <v>V3Housing and community amenities</v>
      </c>
      <c r="B470" s="40" t="str">
        <f>VLOOKUP(C470,'A2'!$A$1:$B$35,2,FALSE)</f>
        <v>V3</v>
      </c>
      <c r="C470" s="40" t="s">
        <v>107</v>
      </c>
      <c r="D470" s="40" t="s">
        <v>37</v>
      </c>
      <c r="E470" s="71">
        <f t="shared" ref="E470:O470" si="90">E261+E305+E118</f>
        <v>1338.4</v>
      </c>
      <c r="F470" s="71">
        <f t="shared" si="90"/>
        <v>4519.7999999999993</v>
      </c>
      <c r="G470" s="65">
        <f t="shared" si="90"/>
        <v>4523.5</v>
      </c>
      <c r="H470" s="65">
        <f t="shared" si="90"/>
        <v>5046.6000000000004</v>
      </c>
      <c r="I470" s="65">
        <f t="shared" si="90"/>
        <v>6043.1</v>
      </c>
      <c r="J470" s="65">
        <f t="shared" si="90"/>
        <v>6232.4</v>
      </c>
      <c r="K470" s="65">
        <f t="shared" si="90"/>
        <v>6161</v>
      </c>
      <c r="L470" s="65">
        <f t="shared" si="90"/>
        <v>6825.1</v>
      </c>
      <c r="M470" s="65">
        <f t="shared" si="90"/>
        <v>6167</v>
      </c>
      <c r="N470" s="65">
        <f t="shared" si="90"/>
        <v>4974</v>
      </c>
      <c r="O470" s="65">
        <f t="shared" si="90"/>
        <v>5351.7000000000007</v>
      </c>
      <c r="P470" s="71">
        <f t="shared" ref="P470" si="91">P261+P305+P118</f>
        <v>4238.2</v>
      </c>
    </row>
    <row r="471" spans="1:16" s="40" customFormat="1" x14ac:dyDescent="0.2">
      <c r="A471" s="40" t="str">
        <f t="shared" si="11"/>
        <v>V3Health</v>
      </c>
      <c r="B471" s="40" t="str">
        <f>VLOOKUP(C471,'A2'!$A$1:$B$35,2,FALSE)</f>
        <v>V3</v>
      </c>
      <c r="C471" s="40" t="s">
        <v>107</v>
      </c>
      <c r="D471" s="40" t="s">
        <v>38</v>
      </c>
      <c r="E471" s="71">
        <f t="shared" ref="E471:O471" si="92">E262+E306+E119</f>
        <v>7881.7</v>
      </c>
      <c r="F471" s="71">
        <f t="shared" si="92"/>
        <v>18967.8</v>
      </c>
      <c r="G471" s="65">
        <f t="shared" si="92"/>
        <v>18676.400000000001</v>
      </c>
      <c r="H471" s="65">
        <f t="shared" si="92"/>
        <v>19437.5</v>
      </c>
      <c r="I471" s="65">
        <f t="shared" si="92"/>
        <v>23032.300000000003</v>
      </c>
      <c r="J471" s="65">
        <f t="shared" si="92"/>
        <v>25783</v>
      </c>
      <c r="K471" s="65">
        <f t="shared" si="92"/>
        <v>28123.599999999999</v>
      </c>
      <c r="L471" s="65">
        <f t="shared" si="92"/>
        <v>34184.800000000003</v>
      </c>
      <c r="M471" s="65">
        <f t="shared" si="92"/>
        <v>31531.699999999997</v>
      </c>
      <c r="N471" s="65">
        <f t="shared" si="92"/>
        <v>34382.300000000003</v>
      </c>
      <c r="O471" s="65">
        <f t="shared" si="92"/>
        <v>34805.599999999999</v>
      </c>
      <c r="P471" s="71">
        <f t="shared" ref="P471" si="93">P262+P306+P119</f>
        <v>29575.9</v>
      </c>
    </row>
    <row r="472" spans="1:16" s="40" customFormat="1" x14ac:dyDescent="0.2">
      <c r="A472" s="40" t="str">
        <f t="shared" si="11"/>
        <v>V3Recreation, culture and religion</v>
      </c>
      <c r="B472" s="40" t="str">
        <f>VLOOKUP(C472,'A2'!$A$1:$B$35,2,FALSE)</f>
        <v>V3</v>
      </c>
      <c r="C472" s="40" t="s">
        <v>107</v>
      </c>
      <c r="D472" s="40" t="s">
        <v>39</v>
      </c>
      <c r="E472" s="71">
        <f t="shared" ref="E472:O472" si="94">E263+E307+E120</f>
        <v>1706.1</v>
      </c>
      <c r="F472" s="71">
        <f t="shared" si="94"/>
        <v>4542.3999999999996</v>
      </c>
      <c r="G472" s="65">
        <f t="shared" si="94"/>
        <v>4160.8</v>
      </c>
      <c r="H472" s="65">
        <f t="shared" si="94"/>
        <v>4508</v>
      </c>
      <c r="I472" s="65">
        <f t="shared" si="94"/>
        <v>5194.2000000000007</v>
      </c>
      <c r="J472" s="65">
        <f t="shared" si="94"/>
        <v>6082.8000000000011</v>
      </c>
      <c r="K472" s="65">
        <f t="shared" si="94"/>
        <v>6555.8</v>
      </c>
      <c r="L472" s="65">
        <f t="shared" si="94"/>
        <v>8081.2000000000007</v>
      </c>
      <c r="M472" s="65">
        <f t="shared" si="94"/>
        <v>7396.1</v>
      </c>
      <c r="N472" s="65">
        <f t="shared" si="94"/>
        <v>8639.7999999999993</v>
      </c>
      <c r="O472" s="65">
        <f t="shared" si="94"/>
        <v>8446.7999999999993</v>
      </c>
      <c r="P472" s="71">
        <f t="shared" ref="P472" si="95">P263+P307+P120</f>
        <v>8599.9000000000015</v>
      </c>
    </row>
    <row r="473" spans="1:16" s="40" customFormat="1" x14ac:dyDescent="0.2">
      <c r="A473" s="40" t="str">
        <f t="shared" si="11"/>
        <v>V3Education</v>
      </c>
      <c r="B473" s="40" t="str">
        <f>VLOOKUP(C473,'A2'!$A$1:$B$35,2,FALSE)</f>
        <v>V3</v>
      </c>
      <c r="C473" s="40" t="s">
        <v>107</v>
      </c>
      <c r="D473" s="40" t="s">
        <v>40</v>
      </c>
      <c r="E473" s="71">
        <f t="shared" ref="E473:O473" si="96">E264+E308+E121</f>
        <v>6230.3</v>
      </c>
      <c r="F473" s="71">
        <f t="shared" si="96"/>
        <v>20970.900000000001</v>
      </c>
      <c r="G473" s="65">
        <f t="shared" si="96"/>
        <v>20418.2</v>
      </c>
      <c r="H473" s="65">
        <f t="shared" si="96"/>
        <v>20672.699999999997</v>
      </c>
      <c r="I473" s="65">
        <f t="shared" si="96"/>
        <v>24892.2</v>
      </c>
      <c r="J473" s="65">
        <f t="shared" si="96"/>
        <v>27000</v>
      </c>
      <c r="K473" s="65">
        <f t="shared" si="96"/>
        <v>28984.199999999997</v>
      </c>
      <c r="L473" s="65">
        <f t="shared" si="96"/>
        <v>33286.300000000003</v>
      </c>
      <c r="M473" s="65">
        <f t="shared" si="96"/>
        <v>29045.799999999996</v>
      </c>
      <c r="N473" s="65">
        <f t="shared" si="96"/>
        <v>32685.600000000002</v>
      </c>
      <c r="O473" s="65">
        <f t="shared" si="96"/>
        <v>33360.200000000004</v>
      </c>
      <c r="P473" s="71">
        <f t="shared" ref="P473" si="97">P264+P308+P121</f>
        <v>28208.5</v>
      </c>
    </row>
    <row r="474" spans="1:16" s="40" customFormat="1" x14ac:dyDescent="0.2">
      <c r="A474" s="40" t="str">
        <f t="shared" si="11"/>
        <v>V3Social protection</v>
      </c>
      <c r="B474" s="40" t="str">
        <f>VLOOKUP(C474,'A2'!$A$1:$B$35,2,FALSE)</f>
        <v>V3</v>
      </c>
      <c r="C474" s="40" t="s">
        <v>107</v>
      </c>
      <c r="D474" s="40" t="s">
        <v>41</v>
      </c>
      <c r="E474" s="71">
        <f t="shared" ref="E474:O474" si="98">E265+E309+E122</f>
        <v>17844.3</v>
      </c>
      <c r="F474" s="71">
        <f t="shared" si="98"/>
        <v>61039.9</v>
      </c>
      <c r="G474" s="65">
        <f t="shared" si="98"/>
        <v>59549.100000000006</v>
      </c>
      <c r="H474" s="65">
        <f t="shared" si="98"/>
        <v>60648.4</v>
      </c>
      <c r="I474" s="65">
        <f t="shared" si="98"/>
        <v>69416.599999999991</v>
      </c>
      <c r="J474" s="65">
        <f t="shared" si="98"/>
        <v>76268.299999999988</v>
      </c>
      <c r="K474" s="65">
        <f t="shared" si="98"/>
        <v>82585.8</v>
      </c>
      <c r="L474" s="65">
        <f t="shared" si="98"/>
        <v>94649.9</v>
      </c>
      <c r="M474" s="65">
        <f t="shared" si="98"/>
        <v>87596.2</v>
      </c>
      <c r="N474" s="65">
        <f t="shared" si="98"/>
        <v>97245.1</v>
      </c>
      <c r="O474" s="65">
        <f t="shared" si="98"/>
        <v>97205.500000000015</v>
      </c>
      <c r="P474" s="71">
        <f t="shared" ref="P474" si="99">P265+P309+P122</f>
        <v>82377.600000000006</v>
      </c>
    </row>
    <row r="475" spans="1:16" s="40" customFormat="1" x14ac:dyDescent="0.2">
      <c r="E475" s="65"/>
      <c r="F475" s="65"/>
      <c r="G475" s="65"/>
      <c r="H475" s="65"/>
      <c r="I475" s="65"/>
      <c r="J475" s="65"/>
      <c r="K475" s="65"/>
      <c r="L475" s="65"/>
      <c r="M475" s="65"/>
      <c r="N475" s="65"/>
      <c r="O475" s="65"/>
    </row>
    <row r="476" spans="1:16" s="40" customFormat="1" x14ac:dyDescent="0.2">
      <c r="A476" s="78" t="s">
        <v>149</v>
      </c>
      <c r="B476" s="78"/>
      <c r="C476" s="78"/>
      <c r="E476" s="65"/>
      <c r="F476" s="65"/>
      <c r="G476" s="65"/>
      <c r="H476" s="65"/>
      <c r="I476" s="65"/>
      <c r="J476" s="65"/>
      <c r="K476" s="65"/>
      <c r="L476" s="65"/>
      <c r="M476" s="65"/>
      <c r="N476" s="65"/>
      <c r="O476" s="65"/>
    </row>
    <row r="477" spans="1:16" s="40" customFormat="1" x14ac:dyDescent="0.2">
      <c r="E477" s="65"/>
      <c r="F477" s="65"/>
      <c r="G477" s="65"/>
      <c r="H477" s="65"/>
      <c r="I477" s="65"/>
      <c r="J477" s="65"/>
      <c r="K477" s="65"/>
      <c r="L477" s="65"/>
      <c r="M477" s="65"/>
      <c r="N477" s="65"/>
      <c r="O477" s="65"/>
    </row>
    <row r="478" spans="1:16" s="40" customFormat="1" x14ac:dyDescent="0.2">
      <c r="E478" s="65"/>
      <c r="F478" s="65"/>
      <c r="G478" s="65"/>
      <c r="H478" s="65"/>
      <c r="I478" s="65"/>
      <c r="J478" s="65"/>
      <c r="K478" s="65"/>
      <c r="L478" s="65"/>
      <c r="M478" s="65"/>
      <c r="N478" s="65"/>
      <c r="O478" s="65"/>
    </row>
    <row r="479" spans="1:16" s="40" customFormat="1" x14ac:dyDescent="0.2">
      <c r="E479" s="65"/>
      <c r="F479" s="65"/>
      <c r="G479" s="65"/>
      <c r="H479" s="65"/>
      <c r="I479" s="65"/>
      <c r="J479" s="65"/>
      <c r="K479" s="65"/>
      <c r="L479" s="65"/>
      <c r="M479" s="65"/>
      <c r="N479" s="65"/>
      <c r="O479" s="65"/>
    </row>
    <row r="480" spans="1:16" s="40" customFormat="1" x14ac:dyDescent="0.2">
      <c r="E480" s="65"/>
      <c r="F480" s="65"/>
      <c r="G480" s="65"/>
      <c r="H480" s="65"/>
      <c r="I480" s="65"/>
      <c r="J480" s="65"/>
      <c r="K480" s="65"/>
      <c r="L480" s="65"/>
      <c r="M480" s="65"/>
      <c r="N480" s="65"/>
      <c r="O480" s="65"/>
    </row>
    <row r="481" spans="5:15" s="40" customFormat="1" x14ac:dyDescent="0.2">
      <c r="E481" s="65"/>
      <c r="F481" s="65"/>
      <c r="G481" s="65"/>
      <c r="H481" s="65"/>
      <c r="I481" s="65"/>
      <c r="J481" s="65"/>
      <c r="K481" s="65"/>
      <c r="L481" s="65"/>
      <c r="M481" s="65"/>
      <c r="N481" s="65"/>
      <c r="O481" s="65"/>
    </row>
    <row r="482" spans="5:15" s="40" customFormat="1" x14ac:dyDescent="0.2">
      <c r="E482" s="65"/>
      <c r="F482" s="65"/>
      <c r="G482" s="65"/>
      <c r="H482" s="65"/>
      <c r="I482" s="65"/>
      <c r="J482" s="65"/>
      <c r="K482" s="65"/>
      <c r="L482" s="65"/>
      <c r="M482" s="65"/>
      <c r="N482" s="65"/>
      <c r="O482" s="65"/>
    </row>
    <row r="483" spans="5:15" s="40" customFormat="1" x14ac:dyDescent="0.2">
      <c r="E483" s="65"/>
      <c r="F483" s="65"/>
      <c r="G483" s="65"/>
      <c r="H483" s="65"/>
      <c r="I483" s="65"/>
      <c r="J483" s="65"/>
      <c r="K483" s="65"/>
      <c r="L483" s="65"/>
      <c r="M483" s="65"/>
      <c r="N483" s="65"/>
      <c r="O483" s="65"/>
    </row>
    <row r="484" spans="5:15" s="40" customFormat="1" x14ac:dyDescent="0.2">
      <c r="E484" s="65"/>
      <c r="F484" s="65"/>
      <c r="G484" s="65"/>
      <c r="H484" s="65"/>
      <c r="I484" s="65"/>
      <c r="J484" s="65"/>
      <c r="K484" s="65"/>
      <c r="L484" s="65"/>
      <c r="M484" s="65"/>
      <c r="N484" s="65"/>
      <c r="O484" s="65"/>
    </row>
    <row r="485" spans="5:15" s="40" customFormat="1" x14ac:dyDescent="0.2">
      <c r="E485" s="65"/>
      <c r="F485" s="65"/>
      <c r="G485" s="65"/>
      <c r="H485" s="65"/>
      <c r="I485" s="65"/>
      <c r="J485" s="65"/>
      <c r="K485" s="65"/>
      <c r="L485" s="65"/>
      <c r="M485" s="65"/>
      <c r="N485" s="65"/>
      <c r="O485" s="65"/>
    </row>
    <row r="486" spans="5:15" s="40" customFormat="1" x14ac:dyDescent="0.2">
      <c r="E486" s="65"/>
      <c r="F486" s="65"/>
      <c r="G486" s="65"/>
      <c r="H486" s="65"/>
      <c r="I486" s="65"/>
      <c r="J486" s="65"/>
      <c r="K486" s="65"/>
      <c r="L486" s="65"/>
      <c r="M486" s="65"/>
      <c r="N486" s="65"/>
      <c r="O486" s="65"/>
    </row>
    <row r="487" spans="5:15" s="40" customFormat="1" x14ac:dyDescent="0.2">
      <c r="E487" s="65"/>
      <c r="F487" s="65"/>
      <c r="G487" s="65"/>
      <c r="H487" s="65"/>
      <c r="I487" s="65"/>
      <c r="J487" s="65"/>
      <c r="K487" s="65"/>
      <c r="L487" s="65"/>
      <c r="M487" s="65"/>
      <c r="N487" s="65"/>
      <c r="O487" s="65"/>
    </row>
    <row r="488" spans="5:15" s="40" customFormat="1" x14ac:dyDescent="0.2">
      <c r="E488" s="65"/>
      <c r="F488" s="65"/>
      <c r="G488" s="65"/>
      <c r="H488" s="65"/>
      <c r="I488" s="65"/>
      <c r="J488" s="65"/>
      <c r="K488" s="65"/>
      <c r="L488" s="65"/>
      <c r="M488" s="65"/>
      <c r="N488" s="65"/>
      <c r="O488" s="65"/>
    </row>
    <row r="489" spans="5:15" s="40" customFormat="1" x14ac:dyDescent="0.2">
      <c r="E489" s="65"/>
      <c r="F489" s="65"/>
      <c r="G489" s="65"/>
      <c r="H489" s="65"/>
      <c r="I489" s="65"/>
      <c r="J489" s="65"/>
      <c r="K489" s="65"/>
      <c r="L489" s="65"/>
      <c r="M489" s="65"/>
      <c r="N489" s="65"/>
      <c r="O489" s="65"/>
    </row>
    <row r="490" spans="5:15" s="40" customFormat="1" x14ac:dyDescent="0.2">
      <c r="E490" s="65"/>
      <c r="F490" s="65"/>
      <c r="G490" s="65"/>
      <c r="H490" s="65"/>
      <c r="I490" s="65"/>
      <c r="J490" s="65"/>
      <c r="K490" s="65"/>
      <c r="L490" s="65"/>
      <c r="M490" s="65"/>
      <c r="N490" s="65"/>
      <c r="O490" s="65"/>
    </row>
    <row r="491" spans="5:15" s="40" customFormat="1" x14ac:dyDescent="0.2">
      <c r="E491" s="65"/>
      <c r="F491" s="65"/>
      <c r="G491" s="65"/>
      <c r="H491" s="65"/>
      <c r="I491" s="65"/>
      <c r="J491" s="65"/>
      <c r="K491" s="65"/>
      <c r="L491" s="65"/>
      <c r="M491" s="65"/>
      <c r="N491" s="65"/>
      <c r="O491" s="65"/>
    </row>
    <row r="492" spans="5:15" s="40" customFormat="1" x14ac:dyDescent="0.2">
      <c r="E492" s="65"/>
      <c r="F492" s="65"/>
      <c r="G492" s="65"/>
      <c r="H492" s="65"/>
      <c r="I492" s="65"/>
      <c r="J492" s="65"/>
      <c r="K492" s="65"/>
      <c r="L492" s="65"/>
      <c r="M492" s="65"/>
      <c r="N492" s="65"/>
      <c r="O492" s="65"/>
    </row>
    <row r="493" spans="5:15" s="40" customFormat="1" x14ac:dyDescent="0.2">
      <c r="E493" s="65"/>
      <c r="F493" s="65"/>
      <c r="G493" s="65"/>
      <c r="H493" s="65"/>
      <c r="I493" s="65"/>
      <c r="J493" s="65"/>
      <c r="K493" s="65"/>
      <c r="L493" s="65"/>
      <c r="M493" s="65"/>
      <c r="N493" s="65"/>
      <c r="O493" s="65"/>
    </row>
    <row r="494" spans="5:15" s="40" customFormat="1" x14ac:dyDescent="0.2">
      <c r="E494" s="65"/>
      <c r="F494" s="65"/>
      <c r="G494" s="65"/>
      <c r="H494" s="65"/>
      <c r="I494" s="65"/>
      <c r="J494" s="65"/>
      <c r="K494" s="65"/>
      <c r="L494" s="65"/>
      <c r="M494" s="65"/>
      <c r="N494" s="65"/>
      <c r="O494" s="65"/>
    </row>
    <row r="495" spans="5:15" s="40" customFormat="1" x14ac:dyDescent="0.2">
      <c r="E495" s="65"/>
      <c r="F495" s="65"/>
      <c r="G495" s="65"/>
      <c r="H495" s="65"/>
      <c r="I495" s="65"/>
      <c r="J495" s="65"/>
      <c r="K495" s="65"/>
      <c r="L495" s="65"/>
      <c r="M495" s="65"/>
      <c r="N495" s="65"/>
      <c r="O495" s="65"/>
    </row>
    <row r="496" spans="5:15" s="40" customFormat="1" x14ac:dyDescent="0.2">
      <c r="E496" s="65"/>
      <c r="F496" s="65"/>
      <c r="G496" s="65"/>
      <c r="H496" s="65"/>
      <c r="I496" s="65"/>
      <c r="J496" s="65"/>
      <c r="K496" s="65"/>
      <c r="L496" s="65"/>
      <c r="M496" s="65"/>
      <c r="N496" s="65"/>
      <c r="O496" s="65"/>
    </row>
    <row r="497" spans="5:15" s="40" customFormat="1" x14ac:dyDescent="0.2">
      <c r="E497" s="65"/>
      <c r="F497" s="65"/>
      <c r="G497" s="65"/>
      <c r="H497" s="65"/>
      <c r="I497" s="65"/>
      <c r="J497" s="65"/>
      <c r="K497" s="65"/>
      <c r="L497" s="65"/>
      <c r="M497" s="65"/>
      <c r="N497" s="65"/>
      <c r="O497" s="65"/>
    </row>
    <row r="498" spans="5:15" s="40" customFormat="1" x14ac:dyDescent="0.2">
      <c r="E498" s="65"/>
      <c r="F498" s="65"/>
      <c r="G498" s="65"/>
      <c r="H498" s="65"/>
      <c r="I498" s="65"/>
      <c r="J498" s="65"/>
      <c r="K498" s="65"/>
      <c r="L498" s="65"/>
      <c r="M498" s="65"/>
      <c r="N498" s="65"/>
      <c r="O498" s="65"/>
    </row>
    <row r="499" spans="5:15" s="40" customFormat="1" x14ac:dyDescent="0.2">
      <c r="E499" s="65"/>
      <c r="F499" s="65"/>
      <c r="G499" s="65"/>
      <c r="H499" s="65"/>
      <c r="I499" s="65"/>
      <c r="J499" s="65"/>
      <c r="K499" s="65"/>
      <c r="L499" s="65"/>
      <c r="M499" s="65"/>
      <c r="N499" s="65"/>
      <c r="O499" s="65"/>
    </row>
    <row r="500" spans="5:15" s="40" customFormat="1" x14ac:dyDescent="0.2">
      <c r="E500" s="65"/>
      <c r="F500" s="65"/>
      <c r="G500" s="65"/>
      <c r="H500" s="65"/>
      <c r="I500" s="65"/>
      <c r="J500" s="65"/>
      <c r="K500" s="65"/>
      <c r="L500" s="65"/>
      <c r="M500" s="65"/>
      <c r="N500" s="65"/>
      <c r="O500" s="65"/>
    </row>
    <row r="501" spans="5:15" s="40" customFormat="1" x14ac:dyDescent="0.2">
      <c r="E501" s="65"/>
      <c r="F501" s="65"/>
      <c r="G501" s="65"/>
      <c r="H501" s="65"/>
      <c r="I501" s="65"/>
      <c r="J501" s="65"/>
      <c r="K501" s="65"/>
      <c r="L501" s="65"/>
      <c r="M501" s="65"/>
      <c r="N501" s="65"/>
      <c r="O501" s="65"/>
    </row>
    <row r="502" spans="5:15" s="40" customFormat="1" x14ac:dyDescent="0.2">
      <c r="E502" s="65"/>
      <c r="F502" s="65"/>
      <c r="G502" s="65"/>
      <c r="H502" s="65"/>
      <c r="I502" s="65"/>
      <c r="J502" s="65"/>
      <c r="K502" s="65"/>
      <c r="L502" s="65"/>
      <c r="M502" s="65"/>
      <c r="N502" s="65"/>
      <c r="O502" s="65"/>
    </row>
    <row r="503" spans="5:15" s="40" customFormat="1" x14ac:dyDescent="0.2">
      <c r="E503" s="65"/>
      <c r="F503" s="65"/>
      <c r="G503" s="65"/>
      <c r="H503" s="65"/>
      <c r="I503" s="65"/>
      <c r="J503" s="65"/>
      <c r="K503" s="65"/>
      <c r="L503" s="65"/>
      <c r="M503" s="65"/>
      <c r="N503" s="65"/>
      <c r="O503" s="65"/>
    </row>
    <row r="504" spans="5:15" s="40" customFormat="1" x14ac:dyDescent="0.2">
      <c r="E504" s="65"/>
      <c r="F504" s="65"/>
      <c r="G504" s="65"/>
      <c r="H504" s="65"/>
      <c r="I504" s="65"/>
      <c r="J504" s="65"/>
      <c r="K504" s="65"/>
      <c r="L504" s="65"/>
      <c r="M504" s="65"/>
      <c r="N504" s="65"/>
      <c r="O504" s="65"/>
    </row>
    <row r="505" spans="5:15" s="40" customFormat="1" x14ac:dyDescent="0.2">
      <c r="E505" s="65"/>
      <c r="F505" s="65"/>
      <c r="G505" s="65"/>
      <c r="H505" s="65"/>
      <c r="I505" s="65"/>
      <c r="J505" s="65"/>
      <c r="K505" s="65"/>
      <c r="L505" s="65"/>
      <c r="M505" s="65"/>
      <c r="N505" s="65"/>
      <c r="O505" s="65"/>
    </row>
    <row r="506" spans="5:15" s="40" customFormat="1" x14ac:dyDescent="0.2">
      <c r="E506" s="65"/>
      <c r="F506" s="65"/>
      <c r="G506" s="65"/>
      <c r="H506" s="65"/>
      <c r="I506" s="65"/>
      <c r="J506" s="65"/>
      <c r="K506" s="65"/>
      <c r="L506" s="65"/>
      <c r="M506" s="65"/>
      <c r="N506" s="65"/>
      <c r="O506" s="65"/>
    </row>
    <row r="507" spans="5:15" s="40" customFormat="1" x14ac:dyDescent="0.2">
      <c r="E507" s="65"/>
      <c r="F507" s="65"/>
      <c r="G507" s="65"/>
      <c r="H507" s="65"/>
      <c r="I507" s="65"/>
      <c r="J507" s="65"/>
      <c r="K507" s="65"/>
      <c r="L507" s="65"/>
      <c r="M507" s="65"/>
      <c r="N507" s="65"/>
      <c r="O507" s="65"/>
    </row>
    <row r="508" spans="5:15" s="40" customFormat="1" x14ac:dyDescent="0.2">
      <c r="E508" s="65"/>
      <c r="F508" s="65"/>
      <c r="G508" s="65"/>
      <c r="H508" s="65"/>
      <c r="I508" s="65"/>
      <c r="J508" s="65"/>
      <c r="K508" s="65"/>
      <c r="L508" s="65"/>
      <c r="M508" s="65"/>
      <c r="N508" s="65"/>
      <c r="O508" s="65"/>
    </row>
    <row r="509" spans="5:15" s="40" customFormat="1" x14ac:dyDescent="0.2">
      <c r="E509" s="65"/>
      <c r="F509" s="65"/>
      <c r="G509" s="65"/>
      <c r="H509" s="65"/>
      <c r="I509" s="65"/>
      <c r="J509" s="65"/>
      <c r="K509" s="65"/>
      <c r="L509" s="65"/>
      <c r="M509" s="65"/>
      <c r="N509" s="65"/>
      <c r="O509" s="65"/>
    </row>
    <row r="510" spans="5:15" s="40" customFormat="1" x14ac:dyDescent="0.2">
      <c r="E510" s="65"/>
      <c r="F510" s="65"/>
      <c r="G510" s="65"/>
      <c r="H510" s="65"/>
      <c r="I510" s="65"/>
      <c r="J510" s="65"/>
      <c r="K510" s="65"/>
      <c r="L510" s="65"/>
      <c r="M510" s="65"/>
      <c r="N510" s="65"/>
      <c r="O510" s="65"/>
    </row>
    <row r="511" spans="5:15" s="40" customFormat="1" x14ac:dyDescent="0.2">
      <c r="E511" s="65"/>
      <c r="F511" s="65"/>
      <c r="G511" s="65"/>
      <c r="H511" s="65"/>
      <c r="I511" s="65"/>
      <c r="J511" s="65"/>
      <c r="K511" s="65"/>
      <c r="L511" s="65"/>
      <c r="M511" s="65"/>
      <c r="N511" s="65"/>
      <c r="O511" s="65"/>
    </row>
    <row r="512" spans="5:15" s="40" customFormat="1" x14ac:dyDescent="0.2">
      <c r="E512" s="65"/>
      <c r="F512" s="65"/>
      <c r="G512" s="65"/>
      <c r="H512" s="65"/>
      <c r="I512" s="65"/>
      <c r="J512" s="65"/>
      <c r="K512" s="65"/>
      <c r="L512" s="65"/>
      <c r="M512" s="65"/>
      <c r="N512" s="65"/>
      <c r="O512" s="65"/>
    </row>
    <row r="513" spans="5:15" s="40" customFormat="1" x14ac:dyDescent="0.2">
      <c r="E513" s="65"/>
      <c r="F513" s="65"/>
      <c r="G513" s="65"/>
      <c r="H513" s="65"/>
      <c r="I513" s="65"/>
      <c r="J513" s="65"/>
      <c r="K513" s="65"/>
      <c r="L513" s="65"/>
      <c r="M513" s="65"/>
      <c r="N513" s="65"/>
      <c r="O513" s="65"/>
    </row>
    <row r="514" spans="5:15" s="40" customFormat="1" x14ac:dyDescent="0.2">
      <c r="E514" s="65"/>
      <c r="F514" s="65"/>
      <c r="G514" s="65"/>
      <c r="H514" s="65"/>
      <c r="I514" s="65"/>
      <c r="J514" s="65"/>
      <c r="K514" s="65"/>
      <c r="L514" s="65"/>
      <c r="M514" s="65"/>
      <c r="N514" s="65"/>
      <c r="O514" s="65"/>
    </row>
    <row r="515" spans="5:15" s="40" customFormat="1" x14ac:dyDescent="0.2">
      <c r="E515" s="65"/>
      <c r="F515" s="65"/>
      <c r="G515" s="65"/>
      <c r="H515" s="65"/>
      <c r="I515" s="65"/>
      <c r="J515" s="65"/>
      <c r="K515" s="65"/>
      <c r="L515" s="65"/>
      <c r="M515" s="65"/>
      <c r="N515" s="65"/>
      <c r="O515" s="65"/>
    </row>
    <row r="516" spans="5:15" s="40" customFormat="1" x14ac:dyDescent="0.2">
      <c r="E516" s="65"/>
      <c r="F516" s="65"/>
      <c r="G516" s="65"/>
      <c r="H516" s="65"/>
      <c r="I516" s="65"/>
      <c r="J516" s="65"/>
      <c r="K516" s="65"/>
      <c r="L516" s="65"/>
      <c r="M516" s="65"/>
      <c r="N516" s="65"/>
      <c r="O516" s="65"/>
    </row>
    <row r="517" spans="5:15" s="40" customFormat="1" x14ac:dyDescent="0.2">
      <c r="E517" s="65"/>
      <c r="F517" s="65"/>
      <c r="G517" s="65"/>
      <c r="H517" s="65"/>
      <c r="I517" s="65"/>
      <c r="J517" s="65"/>
      <c r="K517" s="65"/>
      <c r="L517" s="65"/>
      <c r="M517" s="65"/>
      <c r="N517" s="65"/>
      <c r="O517" s="65"/>
    </row>
    <row r="518" spans="5:15" s="40" customFormat="1" x14ac:dyDescent="0.2">
      <c r="E518" s="65"/>
      <c r="F518" s="65"/>
      <c r="G518" s="65"/>
      <c r="H518" s="65"/>
      <c r="I518" s="65"/>
      <c r="J518" s="65"/>
      <c r="K518" s="65"/>
      <c r="L518" s="65"/>
      <c r="M518" s="65"/>
      <c r="N518" s="65"/>
      <c r="O518" s="65"/>
    </row>
    <row r="519" spans="5:15" s="40" customFormat="1" x14ac:dyDescent="0.2">
      <c r="E519" s="65"/>
      <c r="F519" s="65"/>
      <c r="G519" s="65"/>
      <c r="H519" s="65"/>
      <c r="I519" s="65"/>
      <c r="J519" s="65"/>
      <c r="K519" s="65"/>
      <c r="L519" s="65"/>
      <c r="M519" s="65"/>
      <c r="N519" s="65"/>
      <c r="O519" s="65"/>
    </row>
    <row r="520" spans="5:15" s="40" customFormat="1" x14ac:dyDescent="0.2">
      <c r="E520" s="65"/>
      <c r="F520" s="65"/>
      <c r="G520" s="65"/>
      <c r="H520" s="65"/>
      <c r="I520" s="65"/>
      <c r="J520" s="65"/>
      <c r="K520" s="65"/>
      <c r="L520" s="65"/>
      <c r="M520" s="65"/>
      <c r="N520" s="65"/>
      <c r="O520" s="65"/>
    </row>
    <row r="521" spans="5:15" s="40" customFormat="1" x14ac:dyDescent="0.2">
      <c r="E521" s="65"/>
      <c r="F521" s="65"/>
      <c r="G521" s="65"/>
      <c r="H521" s="65"/>
      <c r="I521" s="65"/>
      <c r="J521" s="65"/>
      <c r="K521" s="65"/>
      <c r="L521" s="65"/>
      <c r="M521" s="65"/>
      <c r="N521" s="65"/>
      <c r="O521" s="65"/>
    </row>
    <row r="522" spans="5:15" s="40" customFormat="1" x14ac:dyDescent="0.2">
      <c r="E522" s="65"/>
      <c r="F522" s="65"/>
      <c r="G522" s="65"/>
      <c r="H522" s="65"/>
      <c r="I522" s="65"/>
      <c r="J522" s="65"/>
      <c r="K522" s="65"/>
      <c r="L522" s="65"/>
      <c r="M522" s="65"/>
      <c r="N522" s="65"/>
      <c r="O522" s="65"/>
    </row>
    <row r="523" spans="5:15" s="40" customFormat="1" x14ac:dyDescent="0.2">
      <c r="E523" s="65"/>
      <c r="F523" s="65"/>
      <c r="G523" s="65"/>
      <c r="H523" s="65"/>
      <c r="I523" s="65"/>
      <c r="J523" s="65"/>
      <c r="K523" s="65"/>
      <c r="L523" s="65"/>
      <c r="M523" s="65"/>
      <c r="N523" s="65"/>
      <c r="O523" s="65"/>
    </row>
    <row r="524" spans="5:15" s="40" customFormat="1" x14ac:dyDescent="0.2">
      <c r="E524" s="65"/>
      <c r="F524" s="65"/>
      <c r="G524" s="65"/>
      <c r="H524" s="65"/>
      <c r="I524" s="65"/>
      <c r="J524" s="65"/>
      <c r="K524" s="65"/>
      <c r="L524" s="65"/>
      <c r="M524" s="65"/>
      <c r="N524" s="65"/>
      <c r="O524" s="65"/>
    </row>
    <row r="525" spans="5:15" s="40" customFormat="1" x14ac:dyDescent="0.2">
      <c r="E525" s="65"/>
      <c r="F525" s="65"/>
      <c r="G525" s="65"/>
      <c r="H525" s="65"/>
      <c r="I525" s="65"/>
      <c r="J525" s="65"/>
      <c r="K525" s="65"/>
      <c r="L525" s="65"/>
      <c r="M525" s="65"/>
      <c r="N525" s="65"/>
      <c r="O525" s="65"/>
    </row>
    <row r="526" spans="5:15" s="40" customFormat="1" x14ac:dyDescent="0.2">
      <c r="E526" s="65"/>
      <c r="F526" s="65"/>
      <c r="G526" s="65"/>
      <c r="H526" s="65"/>
      <c r="I526" s="65"/>
      <c r="J526" s="65"/>
      <c r="K526" s="65"/>
      <c r="L526" s="65"/>
      <c r="M526" s="65"/>
      <c r="N526" s="65"/>
      <c r="O526" s="65"/>
    </row>
    <row r="527" spans="5:15" s="40" customFormat="1" x14ac:dyDescent="0.2">
      <c r="E527" s="65"/>
      <c r="F527" s="65"/>
      <c r="G527" s="65"/>
      <c r="H527" s="65"/>
      <c r="I527" s="65"/>
      <c r="J527" s="65"/>
      <c r="K527" s="65"/>
      <c r="L527" s="65"/>
      <c r="M527" s="65"/>
      <c r="N527" s="65"/>
      <c r="O527" s="65"/>
    </row>
    <row r="528" spans="5:15" s="40" customFormat="1" x14ac:dyDescent="0.2">
      <c r="E528" s="65"/>
      <c r="F528" s="65"/>
      <c r="G528" s="65"/>
      <c r="H528" s="65"/>
      <c r="I528" s="65"/>
      <c r="J528" s="65"/>
      <c r="K528" s="65"/>
      <c r="L528" s="65"/>
      <c r="M528" s="65"/>
      <c r="N528" s="65"/>
      <c r="O528" s="65"/>
    </row>
    <row r="529" spans="5:15" s="40" customFormat="1" x14ac:dyDescent="0.2">
      <c r="E529" s="65"/>
      <c r="F529" s="65"/>
      <c r="G529" s="65"/>
      <c r="H529" s="65"/>
      <c r="I529" s="65"/>
      <c r="J529" s="65"/>
      <c r="K529" s="65"/>
      <c r="L529" s="65"/>
      <c r="M529" s="65"/>
      <c r="N529" s="65"/>
      <c r="O529" s="65"/>
    </row>
    <row r="530" spans="5:15" s="40" customFormat="1" x14ac:dyDescent="0.2">
      <c r="E530" s="65"/>
      <c r="F530" s="65"/>
      <c r="G530" s="65"/>
      <c r="H530" s="65"/>
      <c r="I530" s="65"/>
      <c r="J530" s="65"/>
      <c r="K530" s="65"/>
      <c r="L530" s="65"/>
      <c r="M530" s="65"/>
      <c r="N530" s="65"/>
      <c r="O530" s="65"/>
    </row>
    <row r="531" spans="5:15" s="40" customFormat="1" x14ac:dyDescent="0.2">
      <c r="E531" s="65"/>
      <c r="F531" s="65"/>
      <c r="G531" s="65"/>
      <c r="H531" s="65"/>
      <c r="I531" s="65"/>
      <c r="J531" s="65"/>
      <c r="K531" s="65"/>
      <c r="L531" s="65"/>
      <c r="M531" s="65"/>
      <c r="N531" s="65"/>
      <c r="O531" s="65"/>
    </row>
    <row r="532" spans="5:15" s="40" customFormat="1" x14ac:dyDescent="0.2">
      <c r="E532" s="65"/>
      <c r="F532" s="65"/>
      <c r="G532" s="65"/>
      <c r="H532" s="65"/>
      <c r="I532" s="65"/>
      <c r="J532" s="65"/>
      <c r="K532" s="65"/>
      <c r="L532" s="65"/>
      <c r="M532" s="65"/>
      <c r="N532" s="65"/>
      <c r="O532" s="65"/>
    </row>
    <row r="533" spans="5:15" s="40" customFormat="1" x14ac:dyDescent="0.2">
      <c r="E533" s="65"/>
      <c r="F533" s="65"/>
      <c r="G533" s="65"/>
      <c r="H533" s="65"/>
      <c r="I533" s="65"/>
      <c r="J533" s="65"/>
      <c r="K533" s="65"/>
      <c r="L533" s="65"/>
      <c r="M533" s="65"/>
      <c r="N533" s="65"/>
      <c r="O533" s="65"/>
    </row>
    <row r="534" spans="5:15" s="40" customFormat="1" x14ac:dyDescent="0.2">
      <c r="E534" s="65"/>
      <c r="F534" s="65"/>
      <c r="G534" s="65"/>
      <c r="H534" s="65"/>
      <c r="I534" s="65"/>
      <c r="J534" s="65"/>
      <c r="K534" s="65"/>
      <c r="L534" s="65"/>
      <c r="M534" s="65"/>
      <c r="N534" s="65"/>
      <c r="O534" s="65"/>
    </row>
    <row r="535" spans="5:15" s="40" customFormat="1" x14ac:dyDescent="0.2">
      <c r="E535" s="65"/>
      <c r="F535" s="65"/>
      <c r="G535" s="65"/>
      <c r="H535" s="65"/>
      <c r="I535" s="65"/>
      <c r="J535" s="65"/>
      <c r="K535" s="65"/>
      <c r="L535" s="65"/>
      <c r="M535" s="65"/>
      <c r="N535" s="65"/>
      <c r="O535" s="65"/>
    </row>
    <row r="536" spans="5:15" s="40" customFormat="1" x14ac:dyDescent="0.2">
      <c r="E536" s="65"/>
      <c r="F536" s="65"/>
      <c r="G536" s="65"/>
      <c r="H536" s="65"/>
      <c r="I536" s="65"/>
      <c r="J536" s="65"/>
      <c r="K536" s="65"/>
      <c r="L536" s="65"/>
      <c r="M536" s="65"/>
      <c r="N536" s="65"/>
      <c r="O536" s="65"/>
    </row>
    <row r="537" spans="5:15" s="40" customFormat="1" x14ac:dyDescent="0.2">
      <c r="E537" s="65"/>
      <c r="F537" s="65"/>
      <c r="G537" s="65"/>
      <c r="H537" s="65"/>
      <c r="I537" s="65"/>
      <c r="J537" s="65"/>
      <c r="K537" s="65"/>
      <c r="L537" s="65"/>
      <c r="M537" s="65"/>
      <c r="N537" s="65"/>
      <c r="O537" s="65"/>
    </row>
  </sheetData>
  <sheetProtection password="8E59" sheet="1" objects="1" scenarios="1" formatCells="0" formatColumns="0" formatRows="0" insertColumns="0" insertRows="0" insertHyperlinks="0" deleteColumns="0" deleteRows="0" sort="0" autoFilter="0" pivotTables="0"/>
  <mergeCells count="1">
    <mergeCell ref="A476:C47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B35"/>
  <sheetViews>
    <sheetView workbookViewId="0">
      <selection activeCell="D12" sqref="D12"/>
    </sheetView>
  </sheetViews>
  <sheetFormatPr defaultRowHeight="11.25" x14ac:dyDescent="0.2"/>
  <cols>
    <col min="1" max="1" width="32" style="40" bestFit="1" customWidth="1"/>
    <col min="2" max="16384" width="9.140625" style="40"/>
  </cols>
  <sheetData>
    <row r="1" spans="1:2" x14ac:dyDescent="0.2">
      <c r="A1" s="40" t="s">
        <v>62</v>
      </c>
      <c r="B1" s="40" t="s">
        <v>4</v>
      </c>
    </row>
    <row r="2" spans="1:2" x14ac:dyDescent="0.2">
      <c r="A2" s="40" t="s">
        <v>63</v>
      </c>
      <c r="B2" s="40" t="s">
        <v>5</v>
      </c>
    </row>
    <row r="3" spans="1:2" x14ac:dyDescent="0.2">
      <c r="A3" s="40" t="s">
        <v>64</v>
      </c>
      <c r="B3" s="40" t="s">
        <v>2</v>
      </c>
    </row>
    <row r="4" spans="1:2" x14ac:dyDescent="0.2">
      <c r="A4" s="40" t="s">
        <v>65</v>
      </c>
      <c r="B4" s="40" t="s">
        <v>8</v>
      </c>
    </row>
    <row r="5" spans="1:2" x14ac:dyDescent="0.2">
      <c r="A5" s="40" t="s">
        <v>66</v>
      </c>
      <c r="B5" s="40" t="s">
        <v>7</v>
      </c>
    </row>
    <row r="6" spans="1:2" x14ac:dyDescent="0.2">
      <c r="A6" s="40" t="s">
        <v>67</v>
      </c>
      <c r="B6" s="40" t="s">
        <v>9</v>
      </c>
    </row>
    <row r="7" spans="1:2" x14ac:dyDescent="0.2">
      <c r="A7" s="40" t="s">
        <v>68</v>
      </c>
      <c r="B7" s="40" t="s">
        <v>15</v>
      </c>
    </row>
    <row r="8" spans="1:2" x14ac:dyDescent="0.2">
      <c r="A8" s="40" t="s">
        <v>69</v>
      </c>
      <c r="B8" s="40" t="s">
        <v>13</v>
      </c>
    </row>
    <row r="9" spans="1:2" x14ac:dyDescent="0.2">
      <c r="A9" s="40" t="s">
        <v>70</v>
      </c>
      <c r="B9" s="40" t="s">
        <v>10</v>
      </c>
    </row>
    <row r="10" spans="1:2" x14ac:dyDescent="0.2">
      <c r="A10" s="40" t="s">
        <v>71</v>
      </c>
      <c r="B10" s="40" t="s">
        <v>12</v>
      </c>
    </row>
    <row r="11" spans="1:2" x14ac:dyDescent="0.2">
      <c r="A11" s="40" t="s">
        <v>72</v>
      </c>
      <c r="B11" s="40" t="s">
        <v>16</v>
      </c>
    </row>
    <row r="12" spans="1:2" x14ac:dyDescent="0.2">
      <c r="A12" s="40" t="s">
        <v>73</v>
      </c>
      <c r="B12" s="40" t="s">
        <v>6</v>
      </c>
    </row>
    <row r="13" spans="1:2" x14ac:dyDescent="0.2">
      <c r="A13" s="40" t="s">
        <v>74</v>
      </c>
      <c r="B13" s="40" t="s">
        <v>19</v>
      </c>
    </row>
    <row r="14" spans="1:2" x14ac:dyDescent="0.2">
      <c r="A14" s="40" t="s">
        <v>75</v>
      </c>
      <c r="B14" s="40" t="s">
        <v>17</v>
      </c>
    </row>
    <row r="15" spans="1:2" x14ac:dyDescent="0.2">
      <c r="A15" s="40" t="s">
        <v>76</v>
      </c>
      <c r="B15" s="40" t="s">
        <v>18</v>
      </c>
    </row>
    <row r="16" spans="1:2" x14ac:dyDescent="0.2">
      <c r="A16" s="40" t="s">
        <v>77</v>
      </c>
      <c r="B16" s="40" t="s">
        <v>14</v>
      </c>
    </row>
    <row r="17" spans="1:2" x14ac:dyDescent="0.2">
      <c r="A17" s="40" t="s">
        <v>78</v>
      </c>
      <c r="B17" s="40" t="s">
        <v>20</v>
      </c>
    </row>
    <row r="18" spans="1:2" x14ac:dyDescent="0.2">
      <c r="A18" s="40" t="s">
        <v>79</v>
      </c>
      <c r="B18" s="40" t="s">
        <v>21</v>
      </c>
    </row>
    <row r="19" spans="1:2" x14ac:dyDescent="0.2">
      <c r="A19" s="40" t="s">
        <v>80</v>
      </c>
      <c r="B19" s="40" t="s">
        <v>3</v>
      </c>
    </row>
    <row r="20" spans="1:2" x14ac:dyDescent="0.2">
      <c r="A20" s="40" t="s">
        <v>81</v>
      </c>
      <c r="B20" s="40" t="s">
        <v>22</v>
      </c>
    </row>
    <row r="21" spans="1:2" x14ac:dyDescent="0.2">
      <c r="A21" s="40" t="s">
        <v>82</v>
      </c>
      <c r="B21" s="40" t="s">
        <v>23</v>
      </c>
    </row>
    <row r="22" spans="1:2" x14ac:dyDescent="0.2">
      <c r="A22" s="40" t="s">
        <v>83</v>
      </c>
      <c r="B22" s="40" t="s">
        <v>24</v>
      </c>
    </row>
    <row r="23" spans="1:2" x14ac:dyDescent="0.2">
      <c r="A23" s="40" t="s">
        <v>84</v>
      </c>
      <c r="B23" s="40" t="s">
        <v>26</v>
      </c>
    </row>
    <row r="24" spans="1:2" x14ac:dyDescent="0.2">
      <c r="A24" s="40" t="s">
        <v>85</v>
      </c>
      <c r="B24" s="40" t="s">
        <v>27</v>
      </c>
    </row>
    <row r="25" spans="1:2" x14ac:dyDescent="0.2">
      <c r="A25" s="40" t="s">
        <v>86</v>
      </c>
      <c r="B25" s="40" t="s">
        <v>11</v>
      </c>
    </row>
    <row r="26" spans="1:2" x14ac:dyDescent="0.2">
      <c r="A26" s="40" t="s">
        <v>87</v>
      </c>
      <c r="B26" s="40" t="s">
        <v>25</v>
      </c>
    </row>
    <row r="27" spans="1:2" x14ac:dyDescent="0.2">
      <c r="A27" s="40" t="s">
        <v>88</v>
      </c>
      <c r="B27" s="40" t="s">
        <v>28</v>
      </c>
    </row>
    <row r="28" spans="1:2" x14ac:dyDescent="0.2">
      <c r="A28" s="40" t="s">
        <v>89</v>
      </c>
      <c r="B28" s="40" t="s">
        <v>29</v>
      </c>
    </row>
    <row r="29" spans="1:2" x14ac:dyDescent="0.2">
      <c r="A29" s="40" t="s">
        <v>90</v>
      </c>
      <c r="B29" s="40" t="s">
        <v>30</v>
      </c>
    </row>
    <row r="30" spans="1:2" x14ac:dyDescent="0.2">
      <c r="A30" s="40" t="s">
        <v>91</v>
      </c>
      <c r="B30" s="40" t="s">
        <v>31</v>
      </c>
    </row>
    <row r="31" spans="1:2" x14ac:dyDescent="0.2">
      <c r="A31" s="40" t="s">
        <v>95</v>
      </c>
      <c r="B31" s="40" t="s">
        <v>92</v>
      </c>
    </row>
    <row r="32" spans="1:2" x14ac:dyDescent="0.2">
      <c r="A32" s="40" t="s">
        <v>60</v>
      </c>
      <c r="B32" s="40" t="s">
        <v>1</v>
      </c>
    </row>
    <row r="33" spans="1:2" x14ac:dyDescent="0.2">
      <c r="A33" s="40" t="s">
        <v>61</v>
      </c>
      <c r="B33" s="40" t="s">
        <v>46</v>
      </c>
    </row>
    <row r="34" spans="1:2" x14ac:dyDescent="0.2">
      <c r="A34" s="40" t="s">
        <v>0</v>
      </c>
      <c r="B34" s="40" t="s">
        <v>93</v>
      </c>
    </row>
    <row r="35" spans="1:2" x14ac:dyDescent="0.2">
      <c r="A35" s="40" t="s">
        <v>107</v>
      </c>
      <c r="B35" s="40" t="s">
        <v>107</v>
      </c>
    </row>
  </sheetData>
  <sheetProtection password="8E59"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Intro</vt:lpstr>
      <vt:lpstr>Kalkulačka</vt:lpstr>
      <vt:lpstr>A1</vt:lpstr>
      <vt:lpstr>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msiskovic</dc:creator>
  <cp:lastModifiedBy>Hojckova Martina</cp:lastModifiedBy>
  <dcterms:created xsi:type="dcterms:W3CDTF">2011-05-31T07:01:48Z</dcterms:created>
  <dcterms:modified xsi:type="dcterms:W3CDTF">2014-02-20T12:16:47Z</dcterms:modified>
</cp:coreProperties>
</file>