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backupFile="1"/>
  <mc:AlternateContent xmlns:mc="http://schemas.openxmlformats.org/markup-compatibility/2006">
    <mc:Choice Requires="x15">
      <x15ac:absPath xmlns:x15ac="http://schemas.microsoft.com/office/spreadsheetml/2010/11/ac" url="U:\IFP_NEW\4_STRUKTURAL\4_4_Agenda\01_Vydavky\00_Výbor\databázy\0. Dáta na web\"/>
    </mc:Choice>
  </mc:AlternateContent>
  <xr:revisionPtr revIDLastSave="0" documentId="13_ncr:1_{24496FDE-7943-4007-98BF-9B3CA7E4C743}" xr6:coauthVersionLast="47" xr6:coauthVersionMax="47" xr10:uidLastSave="{00000000-0000-0000-0000-000000000000}"/>
  <bookViews>
    <workbookView xWindow="-120" yWindow="-120" windowWidth="29040" windowHeight="17520" tabRatio="868" activeTab="7" xr2:uid="{00000000-000D-0000-FFFF-FFFF00000000}"/>
  </bookViews>
  <sheets>
    <sheet name="akrual rocny" sheetId="3" r:id="rId1"/>
    <sheet name="cash mesacny NEM" sheetId="5" r:id="rId2"/>
    <sheet name="cash mesacny DvN" sheetId="6" r:id="rId3"/>
    <sheet name="cash mesacny SD" sheetId="8" r:id="rId4"/>
    <sheet name="cash mesacny PSD" sheetId="14" r:id="rId5"/>
    <sheet name="cash mesacny INV" sheetId="9" r:id="rId6"/>
    <sheet name="cash mesacny VD" sheetId="10" r:id="rId7"/>
    <sheet name="cash mesacny SIR a zuctovanie" sheetId="13" r:id="rId8"/>
  </sheets>
  <externalReferences>
    <externalReference r:id="rId9"/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61" i="5" l="1"/>
  <c r="R261" i="5"/>
  <c r="V4" i="3" l="1"/>
  <c r="B255" i="6" l="1"/>
  <c r="B266" i="6"/>
  <c r="J266" i="6" s="1"/>
  <c r="B265" i="6"/>
  <c r="J265" i="6" s="1"/>
  <c r="B264" i="6"/>
  <c r="J264" i="6" s="1"/>
  <c r="B263" i="6"/>
  <c r="J263" i="6" s="1"/>
  <c r="B262" i="6"/>
  <c r="J262" i="6" s="1"/>
  <c r="B261" i="6"/>
  <c r="J261" i="6" s="1"/>
  <c r="B260" i="6"/>
  <c r="J260" i="6" s="1"/>
  <c r="B259" i="6"/>
  <c r="J259" i="6" s="1"/>
  <c r="B258" i="6"/>
  <c r="J258" i="6" s="1"/>
  <c r="B257" i="6"/>
  <c r="J257" i="6" s="1"/>
  <c r="B256" i="6"/>
  <c r="J256" i="6" s="1"/>
  <c r="T256" i="5"/>
  <c r="B267" i="5"/>
  <c r="B266" i="5"/>
  <c r="B265" i="5"/>
  <c r="B264" i="5"/>
  <c r="B263" i="5"/>
  <c r="B262" i="5"/>
  <c r="B261" i="5"/>
  <c r="B260" i="5"/>
  <c r="B259" i="5"/>
  <c r="B258" i="5"/>
  <c r="B257" i="5"/>
  <c r="E17" i="3"/>
  <c r="J255" i="6" l="1"/>
  <c r="B256" i="5"/>
  <c r="V17" i="3"/>
  <c r="V16" i="3"/>
  <c r="V12" i="3"/>
  <c r="V11" i="3"/>
  <c r="V10" i="3"/>
  <c r="V9" i="3"/>
  <c r="V8" i="3"/>
  <c r="V7" i="3"/>
  <c r="V6" i="3"/>
  <c r="V5" i="3"/>
  <c r="C253" i="6" l="1"/>
  <c r="T17" i="3" l="1"/>
  <c r="U17" i="3"/>
  <c r="U12" i="3" l="1"/>
  <c r="U11" i="3"/>
  <c r="U10" i="3"/>
  <c r="U9" i="3"/>
  <c r="U8" i="3"/>
  <c r="U7" i="3"/>
  <c r="U6" i="3"/>
  <c r="U5" i="3"/>
  <c r="U16" i="3"/>
  <c r="B243" i="6"/>
  <c r="J243" i="6" s="1"/>
  <c r="B244" i="6"/>
  <c r="J244" i="6" s="1"/>
  <c r="B245" i="6"/>
  <c r="J245" i="6" s="1"/>
  <c r="B246" i="6"/>
  <c r="J246" i="6" s="1"/>
  <c r="B247" i="6"/>
  <c r="J247" i="6" s="1"/>
  <c r="B248" i="6"/>
  <c r="J248" i="6" s="1"/>
  <c r="B249" i="6"/>
  <c r="J249" i="6" s="1"/>
  <c r="B250" i="6"/>
  <c r="J250" i="6" s="1"/>
  <c r="B251" i="6"/>
  <c r="J251" i="6" s="1"/>
  <c r="B252" i="6"/>
  <c r="J252" i="6" s="1"/>
  <c r="B253" i="6"/>
  <c r="J253" i="6" s="1"/>
  <c r="B254" i="6"/>
  <c r="B244" i="5"/>
  <c r="B245" i="5"/>
  <c r="B246" i="5"/>
  <c r="B247" i="5"/>
  <c r="B248" i="5"/>
  <c r="B249" i="5"/>
  <c r="B250" i="5"/>
  <c r="B251" i="5"/>
  <c r="B252" i="5"/>
  <c r="B253" i="5"/>
  <c r="B254" i="5"/>
  <c r="B255" i="5"/>
  <c r="S17" i="3"/>
  <c r="J254" i="6" l="1"/>
  <c r="V15" i="3"/>
  <c r="U4" i="3"/>
  <c r="T16" i="3"/>
  <c r="B231" i="6"/>
  <c r="B232" i="6"/>
  <c r="J232" i="6" s="1"/>
  <c r="B233" i="6"/>
  <c r="J233" i="6" s="1"/>
  <c r="B234" i="6"/>
  <c r="J234" i="6" s="1"/>
  <c r="B235" i="6"/>
  <c r="J235" i="6" s="1"/>
  <c r="B236" i="6"/>
  <c r="J236" i="6" s="1"/>
  <c r="B237" i="6"/>
  <c r="J237" i="6" s="1"/>
  <c r="B238" i="6"/>
  <c r="J238" i="6" s="1"/>
  <c r="B239" i="6"/>
  <c r="J239" i="6" s="1"/>
  <c r="B240" i="6"/>
  <c r="J240" i="6" s="1"/>
  <c r="B241" i="6"/>
  <c r="J241" i="6" s="1"/>
  <c r="B242" i="6"/>
  <c r="J242" i="6" s="1"/>
  <c r="B232" i="5"/>
  <c r="B233" i="5"/>
  <c r="B234" i="5"/>
  <c r="B235" i="5"/>
  <c r="B236" i="5"/>
  <c r="B237" i="5"/>
  <c r="B238" i="5"/>
  <c r="B239" i="5"/>
  <c r="B240" i="5"/>
  <c r="B241" i="5"/>
  <c r="B242" i="5"/>
  <c r="B243" i="5"/>
  <c r="T12" i="3"/>
  <c r="T11" i="3"/>
  <c r="T10" i="3"/>
  <c r="T9" i="3"/>
  <c r="T8" i="3"/>
  <c r="T7" i="3"/>
  <c r="T6" i="3"/>
  <c r="T5" i="3"/>
  <c r="J231" i="6" l="1"/>
  <c r="U15" i="3"/>
  <c r="U14" i="3" s="1"/>
  <c r="V14" i="3"/>
  <c r="V3" i="3"/>
  <c r="T4" i="3"/>
  <c r="B221" i="5"/>
  <c r="B222" i="5"/>
  <c r="B223" i="5"/>
  <c r="B224" i="5"/>
  <c r="B225" i="5"/>
  <c r="B226" i="5"/>
  <c r="B227" i="5"/>
  <c r="B228" i="5"/>
  <c r="B229" i="5"/>
  <c r="B230" i="5"/>
  <c r="B231" i="5"/>
  <c r="U3" i="3" l="1"/>
  <c r="B220" i="5"/>
  <c r="B230" i="6" l="1"/>
  <c r="J230" i="6" s="1"/>
  <c r="B229" i="6"/>
  <c r="J229" i="6" s="1"/>
  <c r="B228" i="6"/>
  <c r="J228" i="6" s="1"/>
  <c r="B227" i="6"/>
  <c r="J227" i="6" s="1"/>
  <c r="B226" i="6"/>
  <c r="J226" i="6" s="1"/>
  <c r="B225" i="6"/>
  <c r="J225" i="6" s="1"/>
  <c r="B224" i="6"/>
  <c r="J224" i="6" s="1"/>
  <c r="B223" i="6"/>
  <c r="J223" i="6" s="1"/>
  <c r="B222" i="6"/>
  <c r="J222" i="6" s="1"/>
  <c r="B221" i="6"/>
  <c r="J221" i="6" s="1"/>
  <c r="B220" i="6"/>
  <c r="J220" i="6" s="1"/>
  <c r="B219" i="6"/>
  <c r="J219" i="6" l="1"/>
  <c r="T15" i="3"/>
  <c r="B208" i="5"/>
  <c r="T14" i="3" l="1"/>
  <c r="S12" i="3"/>
  <c r="S11" i="3"/>
  <c r="S10" i="3"/>
  <c r="S9" i="3"/>
  <c r="S7" i="3"/>
  <c r="S6" i="3"/>
  <c r="S5" i="3"/>
  <c r="B219" i="5" l="1"/>
  <c r="S16" i="3"/>
  <c r="S4" i="3"/>
  <c r="B218" i="5" l="1"/>
  <c r="B217" i="5" l="1"/>
  <c r="B216" i="5" l="1"/>
  <c r="B215" i="5" l="1"/>
  <c r="B214" i="5" l="1"/>
  <c r="B213" i="5" l="1"/>
  <c r="B212" i="5" l="1"/>
  <c r="B211" i="5" l="1"/>
  <c r="B17" i="3" l="1"/>
  <c r="C17" i="3"/>
  <c r="D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B210" i="5" l="1"/>
  <c r="B209" i="5" l="1"/>
  <c r="B207" i="6" l="1"/>
  <c r="B208" i="6"/>
  <c r="J208" i="6" s="1"/>
  <c r="B209" i="6"/>
  <c r="J209" i="6" s="1"/>
  <c r="B210" i="6"/>
  <c r="J210" i="6" s="1"/>
  <c r="B211" i="6"/>
  <c r="J211" i="6" s="1"/>
  <c r="B212" i="6"/>
  <c r="J212" i="6" s="1"/>
  <c r="B213" i="6"/>
  <c r="J213" i="6" s="1"/>
  <c r="B214" i="6"/>
  <c r="J214" i="6" s="1"/>
  <c r="B215" i="6"/>
  <c r="J215" i="6" s="1"/>
  <c r="B216" i="6"/>
  <c r="J216" i="6" s="1"/>
  <c r="B217" i="6"/>
  <c r="J217" i="6" s="1"/>
  <c r="B218" i="6"/>
  <c r="J218" i="6" s="1"/>
  <c r="J207" i="6" l="1"/>
  <c r="S15" i="3"/>
  <c r="S14" i="3" s="1"/>
  <c r="R16" i="3"/>
  <c r="R12" i="3"/>
  <c r="R11" i="3"/>
  <c r="R10" i="3"/>
  <c r="R9" i="3"/>
  <c r="R7" i="3"/>
  <c r="R6" i="3"/>
  <c r="R5" i="3"/>
  <c r="B206" i="6"/>
  <c r="J206" i="6" s="1"/>
  <c r="B207" i="5"/>
  <c r="R4" i="3" l="1"/>
  <c r="B205" i="6"/>
  <c r="J205" i="6" s="1"/>
  <c r="B206" i="5"/>
  <c r="B205" i="5" l="1"/>
  <c r="B204" i="6" l="1"/>
  <c r="J204" i="6" s="1"/>
  <c r="B203" i="6" l="1"/>
  <c r="J203" i="6" s="1"/>
  <c r="B204" i="5"/>
  <c r="B202" i="6" l="1"/>
  <c r="J202" i="6" s="1"/>
  <c r="B200" i="5"/>
  <c r="B201" i="5"/>
  <c r="B202" i="5"/>
  <c r="B203" i="5"/>
  <c r="B201" i="6" l="1"/>
  <c r="J201" i="6" s="1"/>
  <c r="B200" i="6" l="1"/>
  <c r="J200" i="6" s="1"/>
  <c r="B199" i="6" l="1"/>
  <c r="J199" i="6" s="1"/>
  <c r="B198" i="6" l="1"/>
  <c r="J198" i="6" s="1"/>
  <c r="B199" i="5"/>
  <c r="B197" i="6" l="1"/>
  <c r="J197" i="6" s="1"/>
  <c r="B198" i="5"/>
  <c r="B196" i="6" l="1"/>
  <c r="B197" i="5"/>
  <c r="J196" i="6" l="1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Q12" i="3" l="1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G6" i="3"/>
  <c r="Q6" i="3"/>
  <c r="P6" i="3"/>
  <c r="O6" i="3"/>
  <c r="N6" i="3"/>
  <c r="M6" i="3"/>
  <c r="L6" i="3"/>
  <c r="K6" i="3"/>
  <c r="J6" i="3"/>
  <c r="I6" i="3"/>
  <c r="H6" i="3"/>
  <c r="F6" i="3"/>
  <c r="E6" i="3"/>
  <c r="D6" i="3"/>
  <c r="C6" i="3"/>
  <c r="B6" i="3"/>
  <c r="Q5" i="3"/>
  <c r="P5" i="3"/>
  <c r="O5" i="3"/>
  <c r="N5" i="3"/>
  <c r="M5" i="3"/>
  <c r="L5" i="3"/>
  <c r="K5" i="3"/>
  <c r="J5" i="3"/>
  <c r="I5" i="3"/>
  <c r="H5" i="3"/>
  <c r="G5" i="3"/>
  <c r="F5" i="3"/>
  <c r="F4" i="3" s="1"/>
  <c r="E5" i="3"/>
  <c r="E4" i="3" s="1"/>
  <c r="D5" i="3"/>
  <c r="D4" i="3" s="1"/>
  <c r="C5" i="3"/>
  <c r="B5" i="3"/>
  <c r="B4" i="3" s="1"/>
  <c r="G4" i="3" l="1"/>
  <c r="J4" i="3"/>
  <c r="C4" i="3"/>
  <c r="O4" i="3"/>
  <c r="P4" i="3"/>
  <c r="N4" i="3"/>
  <c r="H4" i="3"/>
  <c r="I4" i="3"/>
  <c r="Q4" i="3"/>
  <c r="M4" i="3"/>
  <c r="L4" i="3"/>
  <c r="K4" i="3"/>
  <c r="B15" i="6"/>
  <c r="B16" i="6"/>
  <c r="J16" i="6" s="1"/>
  <c r="B17" i="6"/>
  <c r="J17" i="6" s="1"/>
  <c r="B18" i="6"/>
  <c r="J18" i="6" s="1"/>
  <c r="B19" i="6"/>
  <c r="J19" i="6" s="1"/>
  <c r="B20" i="6"/>
  <c r="J20" i="6" s="1"/>
  <c r="B21" i="6"/>
  <c r="J21" i="6" s="1"/>
  <c r="B22" i="6"/>
  <c r="J22" i="6" s="1"/>
  <c r="B23" i="6"/>
  <c r="J23" i="6" s="1"/>
  <c r="B24" i="6"/>
  <c r="J24" i="6" s="1"/>
  <c r="B25" i="6"/>
  <c r="J25" i="6" s="1"/>
  <c r="B26" i="6"/>
  <c r="J26" i="6" s="1"/>
  <c r="B27" i="6"/>
  <c r="B28" i="6"/>
  <c r="J28" i="6" s="1"/>
  <c r="B29" i="6"/>
  <c r="J29" i="6" s="1"/>
  <c r="B30" i="6"/>
  <c r="J30" i="6" s="1"/>
  <c r="B31" i="6"/>
  <c r="J31" i="6" s="1"/>
  <c r="B32" i="6"/>
  <c r="J32" i="6" s="1"/>
  <c r="B33" i="6"/>
  <c r="J33" i="6" s="1"/>
  <c r="B34" i="6"/>
  <c r="J34" i="6" s="1"/>
  <c r="B35" i="6"/>
  <c r="J35" i="6" s="1"/>
  <c r="B36" i="6"/>
  <c r="J36" i="6" s="1"/>
  <c r="B37" i="6"/>
  <c r="J37" i="6" s="1"/>
  <c r="B38" i="6"/>
  <c r="J38" i="6" s="1"/>
  <c r="B39" i="6"/>
  <c r="B40" i="6"/>
  <c r="J40" i="6" s="1"/>
  <c r="B41" i="6"/>
  <c r="J41" i="6" s="1"/>
  <c r="B42" i="6"/>
  <c r="J42" i="6" s="1"/>
  <c r="B43" i="6"/>
  <c r="J43" i="6" s="1"/>
  <c r="B44" i="6"/>
  <c r="J44" i="6" s="1"/>
  <c r="B45" i="6"/>
  <c r="J45" i="6" s="1"/>
  <c r="B46" i="6"/>
  <c r="J46" i="6" s="1"/>
  <c r="B47" i="6"/>
  <c r="J47" i="6" s="1"/>
  <c r="B48" i="6"/>
  <c r="J48" i="6" s="1"/>
  <c r="B49" i="6"/>
  <c r="J49" i="6" s="1"/>
  <c r="B50" i="6"/>
  <c r="J50" i="6" s="1"/>
  <c r="B51" i="6"/>
  <c r="B52" i="6"/>
  <c r="J52" i="6" s="1"/>
  <c r="B53" i="6"/>
  <c r="J53" i="6" s="1"/>
  <c r="B54" i="6"/>
  <c r="J54" i="6" s="1"/>
  <c r="B55" i="6"/>
  <c r="J55" i="6" s="1"/>
  <c r="B56" i="6"/>
  <c r="J56" i="6" s="1"/>
  <c r="B57" i="6"/>
  <c r="J57" i="6" s="1"/>
  <c r="B58" i="6"/>
  <c r="J58" i="6" s="1"/>
  <c r="B59" i="6"/>
  <c r="J59" i="6" s="1"/>
  <c r="B60" i="6"/>
  <c r="J60" i="6" s="1"/>
  <c r="B61" i="6"/>
  <c r="J61" i="6" s="1"/>
  <c r="B62" i="6"/>
  <c r="J62" i="6" s="1"/>
  <c r="B63" i="6"/>
  <c r="B64" i="6"/>
  <c r="J64" i="6" s="1"/>
  <c r="B65" i="6"/>
  <c r="J65" i="6" s="1"/>
  <c r="B66" i="6"/>
  <c r="J66" i="6" s="1"/>
  <c r="B67" i="6"/>
  <c r="J67" i="6" s="1"/>
  <c r="B68" i="6"/>
  <c r="J68" i="6" s="1"/>
  <c r="B69" i="6"/>
  <c r="J69" i="6" s="1"/>
  <c r="B70" i="6"/>
  <c r="J70" i="6" s="1"/>
  <c r="B71" i="6"/>
  <c r="J71" i="6" s="1"/>
  <c r="B72" i="6"/>
  <c r="J72" i="6" s="1"/>
  <c r="B73" i="6"/>
  <c r="J73" i="6" s="1"/>
  <c r="B74" i="6"/>
  <c r="J74" i="6" s="1"/>
  <c r="B75" i="6"/>
  <c r="B76" i="6"/>
  <c r="J76" i="6" s="1"/>
  <c r="B77" i="6"/>
  <c r="J77" i="6" s="1"/>
  <c r="B78" i="6"/>
  <c r="J78" i="6" s="1"/>
  <c r="B79" i="6"/>
  <c r="J79" i="6" s="1"/>
  <c r="B80" i="6"/>
  <c r="J80" i="6" s="1"/>
  <c r="B81" i="6"/>
  <c r="J81" i="6" s="1"/>
  <c r="B82" i="6"/>
  <c r="J82" i="6" s="1"/>
  <c r="B83" i="6"/>
  <c r="J83" i="6" s="1"/>
  <c r="B84" i="6"/>
  <c r="J84" i="6" s="1"/>
  <c r="B85" i="6"/>
  <c r="J85" i="6" s="1"/>
  <c r="B86" i="6"/>
  <c r="J86" i="6" s="1"/>
  <c r="B87" i="6"/>
  <c r="B88" i="6"/>
  <c r="J88" i="6" s="1"/>
  <c r="B89" i="6"/>
  <c r="J89" i="6" s="1"/>
  <c r="B90" i="6"/>
  <c r="J90" i="6" s="1"/>
  <c r="B91" i="6"/>
  <c r="J91" i="6" s="1"/>
  <c r="B92" i="6"/>
  <c r="J92" i="6" s="1"/>
  <c r="B93" i="6"/>
  <c r="J93" i="6" s="1"/>
  <c r="B94" i="6"/>
  <c r="J94" i="6" s="1"/>
  <c r="B95" i="6"/>
  <c r="J95" i="6" s="1"/>
  <c r="B96" i="6"/>
  <c r="J96" i="6" s="1"/>
  <c r="B97" i="6"/>
  <c r="J97" i="6" s="1"/>
  <c r="B98" i="6"/>
  <c r="J98" i="6" s="1"/>
  <c r="B99" i="6"/>
  <c r="B100" i="6"/>
  <c r="J100" i="6" s="1"/>
  <c r="B101" i="6"/>
  <c r="J101" i="6" s="1"/>
  <c r="B102" i="6"/>
  <c r="J102" i="6" s="1"/>
  <c r="B103" i="6"/>
  <c r="J103" i="6" s="1"/>
  <c r="B104" i="6"/>
  <c r="J104" i="6" s="1"/>
  <c r="B105" i="6"/>
  <c r="J105" i="6" s="1"/>
  <c r="B106" i="6"/>
  <c r="J106" i="6" s="1"/>
  <c r="B107" i="6"/>
  <c r="J107" i="6" s="1"/>
  <c r="B108" i="6"/>
  <c r="J108" i="6" s="1"/>
  <c r="B109" i="6"/>
  <c r="J109" i="6" s="1"/>
  <c r="B110" i="6"/>
  <c r="J110" i="6" s="1"/>
  <c r="B111" i="6"/>
  <c r="B112" i="6"/>
  <c r="J112" i="6" s="1"/>
  <c r="B113" i="6"/>
  <c r="J113" i="6" s="1"/>
  <c r="B114" i="6"/>
  <c r="J114" i="6" s="1"/>
  <c r="B115" i="6"/>
  <c r="J115" i="6" s="1"/>
  <c r="B116" i="6"/>
  <c r="J116" i="6" s="1"/>
  <c r="B117" i="6"/>
  <c r="J117" i="6" s="1"/>
  <c r="B118" i="6"/>
  <c r="J118" i="6" s="1"/>
  <c r="B119" i="6"/>
  <c r="J119" i="6" s="1"/>
  <c r="B120" i="6"/>
  <c r="J120" i="6" s="1"/>
  <c r="B121" i="6"/>
  <c r="J121" i="6" s="1"/>
  <c r="B122" i="6"/>
  <c r="J122" i="6" s="1"/>
  <c r="B123" i="6"/>
  <c r="B124" i="6"/>
  <c r="J124" i="6" s="1"/>
  <c r="B125" i="6"/>
  <c r="J125" i="6" s="1"/>
  <c r="B126" i="6"/>
  <c r="J126" i="6" s="1"/>
  <c r="B127" i="6"/>
  <c r="J127" i="6" s="1"/>
  <c r="B128" i="6"/>
  <c r="J128" i="6" s="1"/>
  <c r="B129" i="6"/>
  <c r="J129" i="6" s="1"/>
  <c r="B130" i="6"/>
  <c r="J130" i="6" s="1"/>
  <c r="B131" i="6"/>
  <c r="J131" i="6" s="1"/>
  <c r="B132" i="6"/>
  <c r="J132" i="6" s="1"/>
  <c r="B133" i="6"/>
  <c r="J133" i="6" s="1"/>
  <c r="B134" i="6"/>
  <c r="J134" i="6" s="1"/>
  <c r="B135" i="6"/>
  <c r="B136" i="6"/>
  <c r="J136" i="6" s="1"/>
  <c r="B137" i="6"/>
  <c r="J137" i="6" s="1"/>
  <c r="B138" i="6"/>
  <c r="J138" i="6" s="1"/>
  <c r="B139" i="6"/>
  <c r="J139" i="6" s="1"/>
  <c r="B140" i="6"/>
  <c r="J140" i="6" s="1"/>
  <c r="B141" i="6"/>
  <c r="J141" i="6" s="1"/>
  <c r="B142" i="6"/>
  <c r="J142" i="6" s="1"/>
  <c r="B143" i="6"/>
  <c r="J143" i="6" s="1"/>
  <c r="B144" i="6"/>
  <c r="J144" i="6" s="1"/>
  <c r="B145" i="6"/>
  <c r="J145" i="6" s="1"/>
  <c r="B146" i="6"/>
  <c r="J146" i="6" s="1"/>
  <c r="B147" i="6"/>
  <c r="B148" i="6"/>
  <c r="J148" i="6" s="1"/>
  <c r="B149" i="6"/>
  <c r="J149" i="6" s="1"/>
  <c r="B150" i="6"/>
  <c r="J150" i="6" s="1"/>
  <c r="B151" i="6"/>
  <c r="J151" i="6" s="1"/>
  <c r="B152" i="6"/>
  <c r="J152" i="6" s="1"/>
  <c r="B153" i="6"/>
  <c r="J153" i="6" s="1"/>
  <c r="B154" i="6"/>
  <c r="J154" i="6" s="1"/>
  <c r="B155" i="6"/>
  <c r="J155" i="6" s="1"/>
  <c r="B156" i="6"/>
  <c r="J156" i="6" s="1"/>
  <c r="B157" i="6"/>
  <c r="J157" i="6" s="1"/>
  <c r="B158" i="6"/>
  <c r="J158" i="6" s="1"/>
  <c r="B159" i="6"/>
  <c r="B160" i="6"/>
  <c r="J160" i="6" s="1"/>
  <c r="B161" i="6"/>
  <c r="J161" i="6" s="1"/>
  <c r="B162" i="6"/>
  <c r="J162" i="6" s="1"/>
  <c r="B163" i="6"/>
  <c r="J163" i="6" s="1"/>
  <c r="B164" i="6"/>
  <c r="J164" i="6" s="1"/>
  <c r="B165" i="6"/>
  <c r="J165" i="6" s="1"/>
  <c r="B166" i="6"/>
  <c r="J166" i="6" s="1"/>
  <c r="B167" i="6"/>
  <c r="J167" i="6" s="1"/>
  <c r="B168" i="6"/>
  <c r="J168" i="6" s="1"/>
  <c r="B169" i="6"/>
  <c r="J169" i="6" s="1"/>
  <c r="B170" i="6"/>
  <c r="J170" i="6" s="1"/>
  <c r="B171" i="6"/>
  <c r="B172" i="6"/>
  <c r="J172" i="6" s="1"/>
  <c r="B173" i="6"/>
  <c r="J173" i="6" s="1"/>
  <c r="B174" i="6"/>
  <c r="J174" i="6" s="1"/>
  <c r="B175" i="6"/>
  <c r="J175" i="6" s="1"/>
  <c r="B176" i="6"/>
  <c r="J176" i="6" s="1"/>
  <c r="B177" i="6"/>
  <c r="J177" i="6" s="1"/>
  <c r="B178" i="6"/>
  <c r="J178" i="6" s="1"/>
  <c r="B179" i="6"/>
  <c r="J179" i="6" s="1"/>
  <c r="B180" i="6"/>
  <c r="J180" i="6" s="1"/>
  <c r="B181" i="6"/>
  <c r="J181" i="6" s="1"/>
  <c r="B182" i="6"/>
  <c r="J182" i="6" s="1"/>
  <c r="B183" i="6"/>
  <c r="B184" i="6"/>
  <c r="J184" i="6" s="1"/>
  <c r="B185" i="6"/>
  <c r="J185" i="6" s="1"/>
  <c r="B186" i="6"/>
  <c r="J186" i="6" s="1"/>
  <c r="B187" i="6"/>
  <c r="J187" i="6" s="1"/>
  <c r="B188" i="6"/>
  <c r="J188" i="6" s="1"/>
  <c r="B189" i="6"/>
  <c r="J189" i="6" s="1"/>
  <c r="B190" i="6"/>
  <c r="J190" i="6" s="1"/>
  <c r="B191" i="6"/>
  <c r="J191" i="6" s="1"/>
  <c r="B192" i="6"/>
  <c r="J192" i="6" s="1"/>
  <c r="B193" i="6"/>
  <c r="J193" i="6" s="1"/>
  <c r="B194" i="6"/>
  <c r="J194" i="6" s="1"/>
  <c r="B14" i="6"/>
  <c r="J14" i="6" s="1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5" i="5"/>
  <c r="J183" i="6" l="1"/>
  <c r="Q15" i="3"/>
  <c r="Q3" i="3" s="1"/>
  <c r="J171" i="6"/>
  <c r="P15" i="3"/>
  <c r="P3" i="3" s="1"/>
  <c r="J159" i="6"/>
  <c r="O15" i="3"/>
  <c r="O3" i="3" s="1"/>
  <c r="J147" i="6"/>
  <c r="N15" i="3"/>
  <c r="N3" i="3" s="1"/>
  <c r="J135" i="6"/>
  <c r="M15" i="3"/>
  <c r="M3" i="3" s="1"/>
  <c r="J123" i="6"/>
  <c r="L15" i="3"/>
  <c r="L3" i="3" s="1"/>
  <c r="J111" i="6"/>
  <c r="K15" i="3"/>
  <c r="K3" i="3" s="1"/>
  <c r="J99" i="6"/>
  <c r="J15" i="3"/>
  <c r="J3" i="3" s="1"/>
  <c r="J87" i="6"/>
  <c r="I15" i="3"/>
  <c r="I3" i="3" s="1"/>
  <c r="J75" i="6"/>
  <c r="H15" i="3"/>
  <c r="H3" i="3" s="1"/>
  <c r="J63" i="6"/>
  <c r="G15" i="3"/>
  <c r="G3" i="3" s="1"/>
  <c r="J51" i="6"/>
  <c r="F15" i="3"/>
  <c r="F3" i="3" s="1"/>
  <c r="J39" i="6"/>
  <c r="E15" i="3"/>
  <c r="E3" i="3" s="1"/>
  <c r="J27" i="6"/>
  <c r="D14" i="3" s="1"/>
  <c r="D15" i="3"/>
  <c r="D3" i="3" s="1"/>
  <c r="J15" i="6"/>
  <c r="C14" i="3" s="1"/>
  <c r="C15" i="3"/>
  <c r="C3" i="3" s="1"/>
  <c r="B195" i="6"/>
  <c r="J195" i="6" l="1"/>
  <c r="R15" i="3"/>
  <c r="D16" i="3"/>
  <c r="F14" i="3"/>
  <c r="H14" i="3"/>
  <c r="J14" i="3"/>
  <c r="L14" i="3"/>
  <c r="N14" i="3"/>
  <c r="P14" i="3"/>
  <c r="C16" i="3"/>
  <c r="E14" i="3"/>
  <c r="G14" i="3"/>
  <c r="I14" i="3"/>
  <c r="K14" i="3"/>
  <c r="M14" i="3"/>
  <c r="O14" i="3"/>
  <c r="Q14" i="3"/>
  <c r="B13" i="6"/>
  <c r="J13" i="6" s="1"/>
  <c r="B12" i="6"/>
  <c r="J12" i="6" s="1"/>
  <c r="B11" i="6"/>
  <c r="J11" i="6" s="1"/>
  <c r="B10" i="6"/>
  <c r="J10" i="6" s="1"/>
  <c r="B9" i="6"/>
  <c r="J9" i="6" s="1"/>
  <c r="B8" i="6"/>
  <c r="J8" i="6" s="1"/>
  <c r="B7" i="6"/>
  <c r="J7" i="6" s="1"/>
  <c r="B6" i="6"/>
  <c r="J6" i="6" s="1"/>
  <c r="B5" i="6"/>
  <c r="J5" i="6" s="1"/>
  <c r="B4" i="6"/>
  <c r="J4" i="6" s="1"/>
  <c r="B3" i="6"/>
  <c r="J3" i="6" s="1"/>
  <c r="B196" i="5"/>
  <c r="B14" i="5"/>
  <c r="B13" i="5"/>
  <c r="B12" i="5"/>
  <c r="B11" i="5"/>
  <c r="B10" i="5"/>
  <c r="B9" i="5"/>
  <c r="B8" i="5"/>
  <c r="B7" i="5"/>
  <c r="B6" i="5"/>
  <c r="B5" i="5"/>
  <c r="B4" i="5"/>
  <c r="R14" i="3" l="1"/>
  <c r="R3" i="3"/>
  <c r="B14" i="3"/>
  <c r="B15" i="3"/>
  <c r="B3" i="3" s="1"/>
  <c r="B16" i="3" l="1"/>
  <c r="S3" i="3" l="1"/>
  <c r="T3" i="3" l="1"/>
</calcChain>
</file>

<file path=xl/sharedStrings.xml><?xml version="1.0" encoding="utf-8"?>
<sst xmlns="http://schemas.openxmlformats.org/spreadsheetml/2006/main" count="2086" uniqueCount="104">
  <si>
    <t>Spolu</t>
  </si>
  <si>
    <t>Priemerná mesačná výška dávky (EUR)</t>
  </si>
  <si>
    <t>Nemocenské</t>
  </si>
  <si>
    <t>Ošetrovné</t>
  </si>
  <si>
    <t>Materské</t>
  </si>
  <si>
    <t>Vyrovnávacia dávka</t>
  </si>
  <si>
    <t>Zúčtovanie dávok</t>
  </si>
  <si>
    <t>Nemocenské dávky</t>
  </si>
  <si>
    <t>- z toho dávka nemocenské</t>
  </si>
  <si>
    <t>- z toho dávka ošetrovné</t>
  </si>
  <si>
    <t>- z toho vyrovnávacia dávka</t>
  </si>
  <si>
    <t>Dávka v nezamestnanosti</t>
  </si>
  <si>
    <t>Počty vyplatených dávok</t>
  </si>
  <si>
    <t>Výdavky (tis. EUR)</t>
  </si>
  <si>
    <t>Priemerná výška na 1 poberateľa (EUR)</t>
  </si>
  <si>
    <t>Počet poberateľov dávky v nezamestnanosti</t>
  </si>
  <si>
    <t>Vybrané výdavky verejnej správy na ročnej báze - akruálna metodika (ESA2010, v tis. eur)</t>
  </si>
  <si>
    <t>- z toho dávka materské</t>
  </si>
  <si>
    <t>- z toho zúčtovanie dávok</t>
  </si>
  <si>
    <t>Mesiac</t>
  </si>
  <si>
    <t>Refundované dávky do krajín EÚ</t>
  </si>
  <si>
    <t>Zúčtovanie dávok § 112 ods. 9</t>
  </si>
  <si>
    <t>Záväzky z titulu vyplatených dávok do EÚ</t>
  </si>
  <si>
    <t>Celková výška výdavkov ZFPvN</t>
  </si>
  <si>
    <t>- z toho výdavky na dávku v nezamestnanosti</t>
  </si>
  <si>
    <t>- z toho zúčtovanie dávok+refundované dávky do krajín EÚ+záväzky z titulu vyplatených dávok do EÚ</t>
  </si>
  <si>
    <t>Spolu výdavky na DvN (bez zúčtovania)</t>
  </si>
  <si>
    <t xml:space="preserve">Prevod podľa § 68 ods.7,8 (ods. 6 z. pl. v roku 2004) </t>
  </si>
  <si>
    <t>Záväzky z NÚP</t>
  </si>
  <si>
    <t>Dlhodobé ošetrovné</t>
  </si>
  <si>
    <t>na</t>
  </si>
  <si>
    <t>Počet smrťou zaniknutých SD</t>
  </si>
  <si>
    <t>Počet novopriznaných SD (01-09P)</t>
  </si>
  <si>
    <t>Počet novopriznaných PSD (01-09P)</t>
  </si>
  <si>
    <t>Počet vyplatených SD</t>
  </si>
  <si>
    <t>Priemerný SD novopriznaný (01-03P)</t>
  </si>
  <si>
    <t>Priemerný SD zaniknutý smrťou</t>
  </si>
  <si>
    <t>Legenda:</t>
  </si>
  <si>
    <t>*</t>
  </si>
  <si>
    <t>Priemerný dôchodok predstavuje aritmetický priemer sólo a kráteného dôchodku.</t>
  </si>
  <si>
    <t>01-09P - 01-03P + dodatočne kategórie: priznaný dôchodok aj zo silového rezortu, čiastkový dôchodok (dôchodca poberá aj dôchodok zo zahraničia, žiada alebo bude žiadať o dôchodok zo zahraničia), adresa bydliska je v zahraničí.</t>
  </si>
  <si>
    <t>01-03P - dôchodok priznaný k nároku, po nároku, obnovená výplata dôchodku na základe žiadosti.</t>
  </si>
  <si>
    <t>- z toho dlhodobé ošetrovné</t>
  </si>
  <si>
    <t>n/a</t>
  </si>
  <si>
    <t>Dôchodkové dávky zo starobného a invalidného poistenia</t>
  </si>
  <si>
    <t>Vybrané výdavky SP spolu</t>
  </si>
  <si>
    <t>Tehotenské</t>
  </si>
  <si>
    <t>- z toho dávka tehotenské</t>
  </si>
  <si>
    <t>Priemerný SD*</t>
  </si>
  <si>
    <t>Počet výplatných termínov v mesiaci</t>
  </si>
  <si>
    <t>**</t>
  </si>
  <si>
    <t xml:space="preserve">Doplatky nemusia predstavovať skutočné náklady na legislatívnu zmenu. Pri priznaní dôchodku sa započítal priamo doplatok k dôchodku a v evidencii SP nebolo možné doplatok oddeliť. </t>
  </si>
  <si>
    <t>z toho doplatky za zníženie dôchodkového veku ženám vybraných ročníkov**</t>
  </si>
  <si>
    <t>Počet vyplatených INV do 70 %</t>
  </si>
  <si>
    <t>Počet vyplatených INV nad 70 %</t>
  </si>
  <si>
    <t>Počet novopriznaných INV do 70 % (01-09P)</t>
  </si>
  <si>
    <t>Počet novopriznaných INV nad 70 % (01-09P)</t>
  </si>
  <si>
    <t>Priemerný INV do 70 %*</t>
  </si>
  <si>
    <t>Priemerný INV nad 70 %*</t>
  </si>
  <si>
    <t>Počet smrťou zaniknutých INV do 70 %</t>
  </si>
  <si>
    <t>Počet smrťou zaniknutých INV nad 70 %</t>
  </si>
  <si>
    <t>Priemerný INV do 70 % novopriznaný (01-03P)</t>
  </si>
  <si>
    <t>Priemerný INV do 70 % zaniknutý smrťou</t>
  </si>
  <si>
    <t>Priemerný INV nad 70 % zaniknutý smrťou</t>
  </si>
  <si>
    <t>Priemerný INV nad 70 % novopriznaný (01-03P)</t>
  </si>
  <si>
    <t>Počet vyplatených VD</t>
  </si>
  <si>
    <t>Počet vyplatených VDm</t>
  </si>
  <si>
    <t>Počet novopriznaných VD (01-09P)</t>
  </si>
  <si>
    <t>Počet novopriznaných VDm (01-09P)</t>
  </si>
  <si>
    <t>Počet smrťou zaniknutých VD</t>
  </si>
  <si>
    <t>Počet smrťou zaniknutých VDm</t>
  </si>
  <si>
    <t>Priemerný VD*</t>
  </si>
  <si>
    <t>Priemerný VDm*</t>
  </si>
  <si>
    <t>Priemerný VD novopriznaný (01-03P)</t>
  </si>
  <si>
    <t>Priemerný VDm novopriznaný (01-03P)</t>
  </si>
  <si>
    <t>Priemerný VD zaniknutý smrťou</t>
  </si>
  <si>
    <t>Priemerný VDm zaniknutý smrťou</t>
  </si>
  <si>
    <t>- z toho zúčtované v triede 1090 (výdavky Správneho fondu)</t>
  </si>
  <si>
    <t>- Základný fond starobného poistenia (hotovostný výdavok)</t>
  </si>
  <si>
    <t>- Základný fond invalidného poistenia (hotovostný výdavok)</t>
  </si>
  <si>
    <t>- imputácia výdavku zaplateného v roku t-1 patriaceho do t</t>
  </si>
  <si>
    <t>- imputácia výdavku zaplateného v roku t patriaceho do t+1</t>
  </si>
  <si>
    <t>Počet vyplatených PSD</t>
  </si>
  <si>
    <t>Počet smrťou zaniknutých PSD</t>
  </si>
  <si>
    <t>Priemerný PSD*</t>
  </si>
  <si>
    <t>Priemerný PSD novopriznaný (01-03P)</t>
  </si>
  <si>
    <t>Priemerný PSD zaniknutý smrťou</t>
  </si>
  <si>
    <t>z toho novopriznaný po odpracovaní 40 rokov</t>
  </si>
  <si>
    <t>Otcovské</t>
  </si>
  <si>
    <t>- z toho dávka otcovské</t>
  </si>
  <si>
    <t>zúčtovanie dávok § 112, ods. 9</t>
  </si>
  <si>
    <r>
      <t xml:space="preserve">Vybrané výdavky verejnej správy na mesačnej báze - </t>
    </r>
    <r>
      <rPr>
        <b/>
        <sz val="10"/>
        <color theme="0"/>
        <rFont val="Garamond"/>
        <family val="1"/>
        <charset val="238"/>
      </rPr>
      <t xml:space="preserve">hotovostná </t>
    </r>
    <r>
      <rPr>
        <b/>
        <sz val="10"/>
        <color indexed="9"/>
        <rFont val="Garamond"/>
        <family val="1"/>
        <charset val="238"/>
      </rPr>
      <t>metodika (tis.)</t>
    </r>
  </si>
  <si>
    <t>Spolu výdavky na SD</t>
  </si>
  <si>
    <t>z toho celkové doplatky</t>
  </si>
  <si>
    <t>rodičovský dôchodok</t>
  </si>
  <si>
    <t>13. dôchodok ZFSP</t>
  </si>
  <si>
    <t>Spolu výdavky na PSD</t>
  </si>
  <si>
    <t>Spolu výdavky na SIR</t>
  </si>
  <si>
    <t>Spolu výdavky na VD</t>
  </si>
  <si>
    <t>Spolu výdavky na VDm</t>
  </si>
  <si>
    <t>Spolu výdavky na INV</t>
  </si>
  <si>
    <t>13. dôchodok ZFIP</t>
  </si>
  <si>
    <t xml:space="preserve">Vybrané výdavky verejnej správy na mesačnej báze - hotovostná metodika (tis.) </t>
  </si>
  <si>
    <t xml:space="preserve">Vybrané výdavky verejnej správy na mesačnej báze - hotovostná metodika (mil.)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</si>
</sst>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€_-;\-* #,##0.00\ _€_-;_-* &quot;-&quot;??\ _€_-;_-@_-"/>
    <numFmt numFmtId="165" formatCode="mmmm\ yyyy"/>
    <numFmt numFmtId="166" formatCode="_-* #,##0\ _€_-;\-* #,##0\ _€_-;_-* &quot;-&quot;??\ _€_-;_-@_-"/>
    <numFmt numFmtId="167" formatCode="#,##0_ ;\-#,##0\ "/>
    <numFmt numFmtId="168" formatCode="_-* #,##0.00\ _S_k_-;\-* #,##0.00\ _S_k_-;_-* &quot;-&quot;??\ _S_k_-;_-@_-"/>
    <numFmt numFmtId="169" formatCode="#,##0.0"/>
    <numFmt numFmtId="170" formatCode="#,##0.0_ ;\-#,##0.0\ "/>
    <numFmt numFmtId="171" formatCode="#,##0.000"/>
    <numFmt numFmtId="172" formatCode="_-* #,##0.000\ _€_-;\-* #,##0.000\ _€_-;_-* &quot;-&quot;??\ _€_-;_-@_-"/>
    <numFmt numFmtId="173" formatCode="#,##0.000000"/>
  </numFmts>
  <fonts count="36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9"/>
      <name val="Garamond"/>
      <family val="1"/>
      <charset val="238"/>
    </font>
    <font>
      <b/>
      <sz val="10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11"/>
      <color theme="1"/>
      <name val="Arial"/>
      <family val="2"/>
      <charset val="238"/>
    </font>
    <font>
      <sz val="11"/>
      <color theme="1"/>
      <name val="Garamond"/>
      <family val="1"/>
      <charset val="238"/>
    </font>
    <font>
      <sz val="10"/>
      <name val="Garamond"/>
      <family val="1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 Narrow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b/>
      <sz val="10"/>
      <color theme="0"/>
      <name val="Garamond"/>
      <family val="1"/>
      <charset val="238"/>
    </font>
    <font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164" fontId="7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3" fillId="0" borderId="17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8" applyNumberFormat="0" applyAlignment="0" applyProtection="0"/>
    <xf numFmtId="0" fontId="18" fillId="6" borderId="19" applyNumberFormat="0" applyAlignment="0" applyProtection="0"/>
    <xf numFmtId="0" fontId="19" fillId="6" borderId="18" applyNumberFormat="0" applyAlignment="0" applyProtection="0"/>
    <xf numFmtId="0" fontId="20" fillId="0" borderId="20" applyNumberFormat="0" applyFill="0" applyAlignment="0" applyProtection="0"/>
    <xf numFmtId="0" fontId="21" fillId="7" borderId="2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3" applyNumberFormat="0" applyFill="0" applyAlignment="0" applyProtection="0"/>
    <xf numFmtId="0" fontId="2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" fillId="8" borderId="22" applyNumberFormat="0" applyFont="0" applyAlignment="0" applyProtection="0"/>
    <xf numFmtId="0" fontId="26" fillId="0" borderId="0"/>
    <xf numFmtId="0" fontId="27" fillId="0" borderId="0"/>
    <xf numFmtId="0" fontId="28" fillId="0" borderId="0"/>
    <xf numFmtId="0" fontId="29" fillId="0" borderId="0"/>
    <xf numFmtId="0" fontId="26" fillId="0" borderId="0"/>
    <xf numFmtId="0" fontId="30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35" fillId="0" borderId="0"/>
  </cellStyleXfs>
  <cellXfs count="137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5" fillId="0" borderId="0" xfId="0" quotePrefix="1" applyFont="1" applyAlignment="1">
      <alignment horizontal="left" indent="2"/>
    </xf>
    <xf numFmtId="165" fontId="0" fillId="0" borderId="0" xfId="0" applyNumberFormat="1"/>
    <xf numFmtId="3" fontId="8" fillId="0" borderId="0" xfId="0" applyNumberFormat="1" applyFont="1" applyAlignment="1">
      <alignment horizontal="center"/>
    </xf>
    <xf numFmtId="166" fontId="9" fillId="0" borderId="4" xfId="1" applyNumberFormat="1" applyFont="1" applyFill="1" applyBorder="1"/>
    <xf numFmtId="166" fontId="9" fillId="0" borderId="3" xfId="1" applyNumberFormat="1" applyFont="1" applyFill="1" applyBorder="1"/>
    <xf numFmtId="165" fontId="6" fillId="0" borderId="4" xfId="0" applyNumberFormat="1" applyFont="1" applyBorder="1"/>
    <xf numFmtId="165" fontId="6" fillId="0" borderId="3" xfId="0" applyNumberFormat="1" applyFont="1" applyBorder="1"/>
    <xf numFmtId="166" fontId="9" fillId="0" borderId="0" xfId="1" applyNumberFormat="1" applyFont="1" applyFill="1" applyBorder="1"/>
    <xf numFmtId="166" fontId="9" fillId="0" borderId="2" xfId="1" applyNumberFormat="1" applyFont="1" applyFill="1" applyBorder="1"/>
    <xf numFmtId="166" fontId="9" fillId="0" borderId="7" xfId="1" applyNumberFormat="1" applyFont="1" applyFill="1" applyBorder="1"/>
    <xf numFmtId="0" fontId="3" fillId="0" borderId="0" xfId="0" applyFont="1" applyAlignment="1">
      <alignment vertical="center"/>
    </xf>
    <xf numFmtId="2" fontId="9" fillId="0" borderId="0" xfId="0" applyNumberFormat="1" applyFont="1" applyAlignment="1">
      <alignment horizontal="center"/>
    </xf>
    <xf numFmtId="2" fontId="9" fillId="0" borderId="2" xfId="0" applyNumberFormat="1" applyFont="1" applyBorder="1" applyAlignment="1">
      <alignment horizontal="center"/>
    </xf>
    <xf numFmtId="167" fontId="4" fillId="0" borderId="11" xfId="1" applyNumberFormat="1" applyFont="1" applyBorder="1" applyAlignment="1">
      <alignment horizontal="center"/>
    </xf>
    <xf numFmtId="167" fontId="4" fillId="0" borderId="9" xfId="1" applyNumberFormat="1" applyFont="1" applyBorder="1" applyAlignment="1">
      <alignment horizontal="center"/>
    </xf>
    <xf numFmtId="3" fontId="9" fillId="0" borderId="4" xfId="1" applyNumberFormat="1" applyFont="1" applyBorder="1" applyAlignment="1">
      <alignment horizontal="center"/>
    </xf>
    <xf numFmtId="3" fontId="9" fillId="0" borderId="3" xfId="1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166" fontId="4" fillId="0" borderId="4" xfId="1" applyNumberFormat="1" applyFont="1" applyFill="1" applyBorder="1" applyAlignment="1">
      <alignment horizontal="center"/>
    </xf>
    <xf numFmtId="166" fontId="4" fillId="0" borderId="3" xfId="1" applyNumberFormat="1" applyFont="1" applyFill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1" fontId="5" fillId="0" borderId="0" xfId="0" applyNumberFormat="1" applyFont="1"/>
    <xf numFmtId="3" fontId="9" fillId="0" borderId="0" xfId="1" applyNumberFormat="1" applyFont="1" applyBorder="1" applyAlignment="1">
      <alignment horizontal="center"/>
    </xf>
    <xf numFmtId="3" fontId="9" fillId="0" borderId="6" xfId="1" applyNumberFormat="1" applyFont="1" applyBorder="1" applyAlignment="1">
      <alignment horizontal="center"/>
    </xf>
    <xf numFmtId="3" fontId="9" fillId="0" borderId="2" xfId="1" applyNumberFormat="1" applyFont="1" applyBorder="1" applyAlignment="1">
      <alignment horizontal="center"/>
    </xf>
    <xf numFmtId="3" fontId="4" fillId="0" borderId="24" xfId="1" applyNumberFormat="1" applyFont="1" applyBorder="1" applyAlignment="1">
      <alignment horizontal="center"/>
    </xf>
    <xf numFmtId="3" fontId="4" fillId="0" borderId="11" xfId="1" applyNumberFormat="1" applyFont="1" applyBorder="1" applyAlignment="1">
      <alignment horizontal="center"/>
    </xf>
    <xf numFmtId="3" fontId="4" fillId="0" borderId="9" xfId="1" applyNumberFormat="1" applyFont="1" applyBorder="1" applyAlignment="1">
      <alignment horizontal="center"/>
    </xf>
    <xf numFmtId="3" fontId="9" fillId="0" borderId="0" xfId="1" applyNumberFormat="1" applyFont="1" applyFill="1" applyBorder="1" applyAlignment="1">
      <alignment horizontal="center"/>
    </xf>
    <xf numFmtId="165" fontId="6" fillId="0" borderId="7" xfId="0" applyNumberFormat="1" applyFont="1" applyBorder="1"/>
    <xf numFmtId="167" fontId="4" fillId="0" borderId="24" xfId="1" applyNumberFormat="1" applyFont="1" applyBorder="1" applyAlignment="1">
      <alignment horizontal="center"/>
    </xf>
    <xf numFmtId="166" fontId="6" fillId="0" borderId="24" xfId="1" applyNumberFormat="1" applyFont="1" applyFill="1" applyBorder="1" applyAlignment="1">
      <alignment horizontal="center"/>
    </xf>
    <xf numFmtId="166" fontId="6" fillId="0" borderId="11" xfId="1" applyNumberFormat="1" applyFont="1" applyFill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3" borderId="0" xfId="0" applyFont="1" applyFill="1"/>
    <xf numFmtId="3" fontId="5" fillId="0" borderId="0" xfId="0" applyNumberFormat="1" applyFont="1" applyAlignment="1">
      <alignment horizontal="right"/>
    </xf>
    <xf numFmtId="0" fontId="5" fillId="34" borderId="13" xfId="0" applyFont="1" applyFill="1" applyBorder="1"/>
    <xf numFmtId="0" fontId="6" fillId="34" borderId="13" xfId="0" applyFont="1" applyFill="1" applyBorder="1" applyAlignment="1">
      <alignment horizontal="center"/>
    </xf>
    <xf numFmtId="0" fontId="34" fillId="33" borderId="1" xfId="0" applyFont="1" applyFill="1" applyBorder="1" applyAlignment="1">
      <alignment vertical="center"/>
    </xf>
    <xf numFmtId="0" fontId="34" fillId="33" borderId="2" xfId="0" applyFont="1" applyFill="1" applyBorder="1" applyAlignment="1">
      <alignment vertical="center"/>
    </xf>
    <xf numFmtId="0" fontId="6" fillId="34" borderId="3" xfId="0" applyFont="1" applyFill="1" applyBorder="1"/>
    <xf numFmtId="0" fontId="4" fillId="34" borderId="3" xfId="0" applyFont="1" applyFill="1" applyBorder="1"/>
    <xf numFmtId="0" fontId="6" fillId="34" borderId="14" xfId="0" applyFont="1" applyFill="1" applyBorder="1" applyAlignment="1">
      <alignment horizontal="center" vertical="center"/>
    </xf>
    <xf numFmtId="0" fontId="4" fillId="34" borderId="14" xfId="0" applyFont="1" applyFill="1" applyBorder="1" applyAlignment="1">
      <alignment horizontal="center" vertical="center" wrapText="1"/>
    </xf>
    <xf numFmtId="0" fontId="4" fillId="34" borderId="12" xfId="0" applyFont="1" applyFill="1" applyBorder="1" applyAlignment="1">
      <alignment horizontal="center" vertical="center"/>
    </xf>
    <xf numFmtId="0" fontId="4" fillId="34" borderId="13" xfId="0" applyFont="1" applyFill="1" applyBorder="1" applyAlignment="1">
      <alignment horizontal="center" vertical="center"/>
    </xf>
    <xf numFmtId="0" fontId="4" fillId="34" borderId="13" xfId="0" applyFont="1" applyFill="1" applyBorder="1" applyAlignment="1">
      <alignment horizontal="center" vertical="center" wrapText="1"/>
    </xf>
    <xf numFmtId="0" fontId="6" fillId="34" borderId="25" xfId="0" applyFont="1" applyFill="1" applyBorder="1" applyAlignment="1">
      <alignment horizontal="center" vertical="center"/>
    </xf>
    <xf numFmtId="0" fontId="4" fillId="34" borderId="9" xfId="0" applyFont="1" applyFill="1" applyBorder="1" applyAlignment="1">
      <alignment horizontal="center" vertical="center" wrapText="1"/>
    </xf>
    <xf numFmtId="0" fontId="4" fillId="34" borderId="2" xfId="0" applyFont="1" applyFill="1" applyBorder="1" applyAlignment="1">
      <alignment horizontal="center" vertical="center" wrapText="1"/>
    </xf>
    <xf numFmtId="0" fontId="4" fillId="34" borderId="3" xfId="0" applyFont="1" applyFill="1" applyBorder="1" applyAlignment="1">
      <alignment horizontal="center" vertical="center" wrapText="1"/>
    </xf>
    <xf numFmtId="0" fontId="4" fillId="34" borderId="0" xfId="0" applyFont="1" applyFill="1" applyAlignment="1">
      <alignment horizontal="center" vertical="center" wrapText="1"/>
    </xf>
    <xf numFmtId="0" fontId="4" fillId="34" borderId="4" xfId="0" applyFont="1" applyFill="1" applyBorder="1" applyAlignment="1">
      <alignment horizontal="center" vertical="center" wrapText="1"/>
    </xf>
    <xf numFmtId="0" fontId="9" fillId="0" borderId="0" xfId="0" applyFont="1"/>
    <xf numFmtId="0" fontId="32" fillId="33" borderId="26" xfId="0" applyFont="1" applyFill="1" applyBorder="1"/>
    <xf numFmtId="0" fontId="4" fillId="34" borderId="2" xfId="0" applyFont="1" applyFill="1" applyBorder="1" applyAlignment="1">
      <alignment horizontal="center" vertical="center"/>
    </xf>
    <xf numFmtId="0" fontId="0" fillId="0" borderId="4" xfId="0" applyBorder="1"/>
    <xf numFmtId="0" fontId="0" fillId="0" borderId="3" xfId="0" applyBorder="1"/>
    <xf numFmtId="3" fontId="9" fillId="0" borderId="7" xfId="1" applyNumberFormat="1" applyFont="1" applyBorder="1" applyAlignment="1">
      <alignment horizontal="center"/>
    </xf>
    <xf numFmtId="0" fontId="3" fillId="33" borderId="12" xfId="0" applyFont="1" applyFill="1" applyBorder="1" applyAlignment="1">
      <alignment vertical="center"/>
    </xf>
    <xf numFmtId="0" fontId="3" fillId="33" borderId="13" xfId="0" applyFont="1" applyFill="1" applyBorder="1" applyAlignment="1">
      <alignment vertical="center"/>
    </xf>
    <xf numFmtId="0" fontId="3" fillId="33" borderId="14" xfId="0" applyFont="1" applyFill="1" applyBorder="1" applyAlignment="1">
      <alignment vertical="center"/>
    </xf>
    <xf numFmtId="0" fontId="4" fillId="34" borderId="5" xfId="0" applyFont="1" applyFill="1" applyBorder="1" applyAlignment="1">
      <alignment horizontal="center" vertical="center" wrapText="1"/>
    </xf>
    <xf numFmtId="0" fontId="4" fillId="34" borderId="24" xfId="0" applyFont="1" applyFill="1" applyBorder="1" applyAlignment="1">
      <alignment horizontal="center" vertical="center" wrapText="1"/>
    </xf>
    <xf numFmtId="3" fontId="9" fillId="0" borderId="24" xfId="1" applyNumberFormat="1" applyFont="1" applyBorder="1" applyAlignment="1">
      <alignment horizontal="center"/>
    </xf>
    <xf numFmtId="3" fontId="9" fillId="0" borderId="11" xfId="1" applyNumberFormat="1" applyFont="1" applyBorder="1" applyAlignment="1">
      <alignment horizontal="center"/>
    </xf>
    <xf numFmtId="3" fontId="9" fillId="0" borderId="9" xfId="1" applyNumberFormat="1" applyFont="1" applyBorder="1" applyAlignment="1">
      <alignment horizontal="center"/>
    </xf>
    <xf numFmtId="0" fontId="4" fillId="34" borderId="7" xfId="0" applyFont="1" applyFill="1" applyBorder="1" applyAlignment="1">
      <alignment horizontal="center" vertical="center" wrapText="1"/>
    </xf>
    <xf numFmtId="0" fontId="3" fillId="33" borderId="7" xfId="0" applyFont="1" applyFill="1" applyBorder="1" applyAlignment="1">
      <alignment vertical="center"/>
    </xf>
    <xf numFmtId="167" fontId="4" fillId="0" borderId="4" xfId="1" applyNumberFormat="1" applyFont="1" applyBorder="1" applyAlignment="1">
      <alignment horizontal="center"/>
    </xf>
    <xf numFmtId="167" fontId="4" fillId="0" borderId="3" xfId="1" applyNumberFormat="1" applyFont="1" applyBorder="1" applyAlignment="1">
      <alignment horizontal="center"/>
    </xf>
    <xf numFmtId="0" fontId="4" fillId="34" borderId="10" xfId="0" applyFont="1" applyFill="1" applyBorder="1" applyAlignment="1">
      <alignment horizontal="center" vertical="center" wrapText="1"/>
    </xf>
    <xf numFmtId="0" fontId="3" fillId="33" borderId="6" xfId="0" applyFont="1" applyFill="1" applyBorder="1" applyAlignment="1">
      <alignment vertical="center"/>
    </xf>
    <xf numFmtId="167" fontId="4" fillId="0" borderId="8" xfId="1" applyNumberFormat="1" applyFont="1" applyBorder="1" applyAlignment="1">
      <alignment horizontal="center"/>
    </xf>
    <xf numFmtId="167" fontId="4" fillId="0" borderId="10" xfId="1" applyNumberFormat="1" applyFont="1" applyBorder="1" applyAlignment="1">
      <alignment horizontal="center"/>
    </xf>
    <xf numFmtId="169" fontId="9" fillId="0" borderId="7" xfId="1" applyNumberFormat="1" applyFont="1" applyBorder="1" applyAlignment="1">
      <alignment horizontal="center"/>
    </xf>
    <xf numFmtId="169" fontId="9" fillId="0" borderId="4" xfId="1" applyNumberFormat="1" applyFont="1" applyBorder="1" applyAlignment="1">
      <alignment horizontal="center"/>
    </xf>
    <xf numFmtId="169" fontId="9" fillId="0" borderId="3" xfId="1" applyNumberFormat="1" applyFont="1" applyBorder="1" applyAlignment="1">
      <alignment horizontal="center"/>
    </xf>
    <xf numFmtId="166" fontId="6" fillId="0" borderId="9" xfId="1" applyNumberFormat="1" applyFont="1" applyFill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3" fontId="9" fillId="0" borderId="2" xfId="1" applyNumberFormat="1" applyFont="1" applyFill="1" applyBorder="1" applyAlignment="1">
      <alignment horizontal="center"/>
    </xf>
    <xf numFmtId="3" fontId="4" fillId="0" borderId="6" xfId="1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/>
    </xf>
    <xf numFmtId="3" fontId="4" fillId="0" borderId="2" xfId="1" applyNumberFormat="1" applyFont="1" applyBorder="1" applyAlignment="1">
      <alignment horizontal="center"/>
    </xf>
    <xf numFmtId="166" fontId="5" fillId="0" borderId="0" xfId="0" applyNumberFormat="1" applyFont="1"/>
    <xf numFmtId="165" fontId="6" fillId="0" borderId="0" xfId="0" applyNumberFormat="1" applyFont="1"/>
    <xf numFmtId="169" fontId="9" fillId="0" borderId="11" xfId="1" applyNumberFormat="1" applyFont="1" applyBorder="1" applyAlignment="1">
      <alignment horizontal="center"/>
    </xf>
    <xf numFmtId="166" fontId="5" fillId="0" borderId="0" xfId="1" applyNumberFormat="1" applyFont="1" applyFill="1" applyBorder="1"/>
    <xf numFmtId="167" fontId="4" fillId="0" borderId="0" xfId="1" applyNumberFormat="1" applyFont="1" applyBorder="1" applyAlignment="1">
      <alignment horizontal="center"/>
    </xf>
    <xf numFmtId="167" fontId="9" fillId="0" borderId="3" xfId="1" applyNumberFormat="1" applyFont="1" applyBorder="1" applyAlignment="1">
      <alignment horizontal="center"/>
    </xf>
    <xf numFmtId="3" fontId="4" fillId="0" borderId="10" xfId="1" applyNumberFormat="1" applyFont="1" applyBorder="1" applyAlignment="1">
      <alignment horizontal="center"/>
    </xf>
    <xf numFmtId="170" fontId="9" fillId="0" borderId="0" xfId="1" applyNumberFormat="1" applyFont="1" applyBorder="1" applyAlignment="1">
      <alignment horizontal="center"/>
    </xf>
    <xf numFmtId="166" fontId="5" fillId="0" borderId="0" xfId="1" applyNumberFormat="1" applyFont="1"/>
    <xf numFmtId="166" fontId="5" fillId="0" borderId="0" xfId="1" applyNumberFormat="1" applyFont="1" applyFill="1"/>
    <xf numFmtId="167" fontId="4" fillId="0" borderId="7" xfId="1" applyNumberFormat="1" applyFont="1" applyBorder="1" applyAlignment="1">
      <alignment horizontal="center"/>
    </xf>
    <xf numFmtId="171" fontId="9" fillId="0" borderId="0" xfId="1" applyNumberFormat="1" applyFont="1" applyBorder="1" applyAlignment="1">
      <alignment horizontal="center"/>
    </xf>
    <xf numFmtId="171" fontId="9" fillId="0" borderId="2" xfId="1" applyNumberFormat="1" applyFont="1" applyBorder="1" applyAlignment="1">
      <alignment horizontal="center"/>
    </xf>
    <xf numFmtId="171" fontId="9" fillId="0" borderId="6" xfId="1" applyNumberFormat="1" applyFont="1" applyBorder="1" applyAlignment="1">
      <alignment horizontal="center"/>
    </xf>
    <xf numFmtId="171" fontId="9" fillId="0" borderId="4" xfId="0" applyNumberFormat="1" applyFont="1" applyBorder="1" applyAlignment="1">
      <alignment horizontal="center"/>
    </xf>
    <xf numFmtId="171" fontId="9" fillId="0" borderId="3" xfId="0" applyNumberFormat="1" applyFont="1" applyBorder="1" applyAlignment="1">
      <alignment horizontal="center"/>
    </xf>
    <xf numFmtId="171" fontId="9" fillId="0" borderId="4" xfId="1" applyNumberFormat="1" applyFont="1" applyBorder="1" applyAlignment="1">
      <alignment horizontal="center"/>
    </xf>
    <xf numFmtId="171" fontId="9" fillId="0" borderId="3" xfId="1" applyNumberFormat="1" applyFont="1" applyBorder="1" applyAlignment="1">
      <alignment horizontal="center"/>
    </xf>
    <xf numFmtId="166" fontId="0" fillId="0" borderId="0" xfId="0" applyNumberFormat="1"/>
    <xf numFmtId="172" fontId="9" fillId="0" borderId="0" xfId="1" applyNumberFormat="1" applyFont="1" applyFill="1" applyBorder="1"/>
    <xf numFmtId="172" fontId="9" fillId="0" borderId="7" xfId="1" applyNumberFormat="1" applyFont="1" applyFill="1" applyBorder="1"/>
    <xf numFmtId="172" fontId="9" fillId="0" borderId="4" xfId="1" applyNumberFormat="1" applyFont="1" applyFill="1" applyBorder="1"/>
    <xf numFmtId="172" fontId="9" fillId="0" borderId="2" xfId="1" applyNumberFormat="1" applyFont="1" applyFill="1" applyBorder="1"/>
    <xf numFmtId="172" fontId="9" fillId="0" borderId="3" xfId="1" applyNumberFormat="1" applyFont="1" applyFill="1" applyBorder="1"/>
    <xf numFmtId="173" fontId="5" fillId="0" borderId="0" xfId="0" applyNumberFormat="1" applyFont="1"/>
    <xf numFmtId="171" fontId="0" fillId="0" borderId="0" xfId="0" applyNumberFormat="1"/>
    <xf numFmtId="171" fontId="9" fillId="0" borderId="0" xfId="1" applyNumberFormat="1" applyFont="1" applyFill="1" applyBorder="1" applyAlignment="1">
      <alignment horizontal="center"/>
    </xf>
    <xf numFmtId="171" fontId="9" fillId="0" borderId="8" xfId="1" applyNumberFormat="1" applyFont="1" applyBorder="1" applyAlignment="1">
      <alignment horizontal="center"/>
    </xf>
    <xf numFmtId="171" fontId="9" fillId="0" borderId="10" xfId="1" applyNumberFormat="1" applyFont="1" applyBorder="1" applyAlignment="1">
      <alignment horizontal="center"/>
    </xf>
    <xf numFmtId="171" fontId="9" fillId="0" borderId="5" xfId="1" applyNumberFormat="1" applyFont="1" applyBorder="1" applyAlignment="1">
      <alignment horizontal="center"/>
    </xf>
    <xf numFmtId="171" fontId="9" fillId="0" borderId="2" xfId="1" applyNumberFormat="1" applyFont="1" applyFill="1" applyBorder="1" applyAlignment="1">
      <alignment horizontal="center"/>
    </xf>
    <xf numFmtId="171" fontId="9" fillId="0" borderId="3" xfId="1" applyNumberFormat="1" applyFont="1" applyFill="1" applyBorder="1" applyAlignment="1">
      <alignment horizontal="center"/>
    </xf>
    <xf numFmtId="0" fontId="4" fillId="34" borderId="5" xfId="0" applyFont="1" applyFill="1" applyBorder="1" applyAlignment="1">
      <alignment horizontal="center"/>
    </xf>
    <xf numFmtId="0" fontId="4" fillId="34" borderId="6" xfId="0" applyFont="1" applyFill="1" applyBorder="1" applyAlignment="1">
      <alignment horizontal="center"/>
    </xf>
    <xf numFmtId="0" fontId="4" fillId="34" borderId="7" xfId="0" applyFont="1" applyFill="1" applyBorder="1" applyAlignment="1">
      <alignment horizontal="center"/>
    </xf>
    <xf numFmtId="0" fontId="4" fillId="34" borderId="12" xfId="0" applyFont="1" applyFill="1" applyBorder="1" applyAlignment="1">
      <alignment horizontal="center"/>
    </xf>
    <xf numFmtId="0" fontId="4" fillId="34" borderId="13" xfId="0" applyFont="1" applyFill="1" applyBorder="1" applyAlignment="1">
      <alignment horizontal="center"/>
    </xf>
    <xf numFmtId="0" fontId="4" fillId="34" borderId="14" xfId="0" applyFont="1" applyFill="1" applyBorder="1" applyAlignment="1">
      <alignment horizontal="center"/>
    </xf>
    <xf numFmtId="0" fontId="4" fillId="34" borderId="26" xfId="0" applyFont="1" applyFill="1" applyBorder="1" applyAlignment="1">
      <alignment horizontal="center"/>
    </xf>
    <xf numFmtId="0" fontId="34" fillId="33" borderId="0" xfId="0" applyFont="1" applyFill="1" applyAlignment="1">
      <alignment horizontal="left"/>
    </xf>
    <xf numFmtId="0" fontId="3" fillId="33" borderId="1" xfId="0" applyFont="1" applyFill="1" applyBorder="1" applyAlignment="1">
      <alignment horizontal="left" vertical="center"/>
    </xf>
    <xf numFmtId="0" fontId="3" fillId="33" borderId="2" xfId="0" applyFont="1" applyFill="1" applyBorder="1" applyAlignment="1">
      <alignment horizontal="left" vertical="center"/>
    </xf>
  </cellXfs>
  <cellStyles count="65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Čiarka" xfId="1" builtinId="3"/>
    <cellStyle name="Čiarka 2 2" xfId="56" xr:uid="{00000000-0005-0000-0000-000013000000}"/>
    <cellStyle name="Čiarka 3" xfId="55" xr:uid="{00000000-0005-0000-0000-000014000000}"/>
    <cellStyle name="Dobrá" xfId="7" builtinId="26" customBuiltin="1"/>
    <cellStyle name="Kontrolná bun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ov" xfId="2" builtinId="15" customBuiltin="1"/>
    <cellStyle name="Neutrálna" xfId="9" builtinId="28" customBuiltin="1"/>
    <cellStyle name="Normal 8" xfId="46" xr:uid="{00000000-0005-0000-0000-00001C000000}"/>
    <cellStyle name="Normal_TAB2 2" xfId="47" xr:uid="{00000000-0005-0000-0000-00001D000000}"/>
    <cellStyle name="Normálna" xfId="0" builtinId="0"/>
    <cellStyle name="Normálna 11" xfId="48" xr:uid="{00000000-0005-0000-0000-00001F000000}"/>
    <cellStyle name="Normálna 2" xfId="64" xr:uid="{00000000-0005-0000-0000-000020000000}"/>
    <cellStyle name="Normálna 2 2" xfId="49" xr:uid="{00000000-0005-0000-0000-000021000000}"/>
    <cellStyle name="Normálna 3" xfId="50" xr:uid="{00000000-0005-0000-0000-000022000000}"/>
    <cellStyle name="Normálna 3 2" xfId="51" xr:uid="{00000000-0005-0000-0000-000023000000}"/>
    <cellStyle name="Normálna 5" xfId="63" xr:uid="{00000000-0005-0000-0000-000024000000}"/>
    <cellStyle name="normálne 10" xfId="52" xr:uid="{00000000-0005-0000-0000-000025000000}"/>
    <cellStyle name="Normálne 11" xfId="45" xr:uid="{00000000-0005-0000-0000-000026000000}"/>
    <cellStyle name="Normálne 12" xfId="62" xr:uid="{00000000-0005-0000-0000-000027000000}"/>
    <cellStyle name="Normálne 2" xfId="53" xr:uid="{00000000-0005-0000-0000-000028000000}"/>
    <cellStyle name="Normálne 3" xfId="54" xr:uid="{00000000-0005-0000-0000-000029000000}"/>
    <cellStyle name="Normálne 4" xfId="57" xr:uid="{00000000-0005-0000-0000-00002A000000}"/>
    <cellStyle name="Normálne 5" xfId="58" xr:uid="{00000000-0005-0000-0000-00002B000000}"/>
    <cellStyle name="Normálne 6" xfId="59" xr:uid="{00000000-0005-0000-0000-00002C000000}"/>
    <cellStyle name="Normálne 7" xfId="60" xr:uid="{00000000-0005-0000-0000-00002D000000}"/>
    <cellStyle name="Normálne 8" xfId="61" xr:uid="{00000000-0005-0000-0000-00002E000000}"/>
    <cellStyle name="Normálne 9" xfId="42" xr:uid="{00000000-0005-0000-0000-00002F000000}"/>
    <cellStyle name="Percentá 2" xfId="43" xr:uid="{00000000-0005-0000-0000-000030000000}"/>
    <cellStyle name="Poznámka 2" xfId="44" xr:uid="{00000000-0005-0000-0000-000031000000}"/>
    <cellStyle name="Prepojená bunka" xfId="13" builtinId="24" customBuiltin="1"/>
    <cellStyle name="Spolu" xfId="17" builtinId="25" customBuiltin="1"/>
    <cellStyle name="Text upozornenia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etľujúci text" xfId="16" builtinId="53" customBuiltin="1"/>
    <cellStyle name="Zlá" xfId="8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martiska\AppData\Local\Microsoft\Windows\INetCache\Content.Outlook\AJK6XU53\Preh&#318;ady%20o%20v&#253;voji%20P%20a%20V%20SP%20k%2031.1.2026.xlsx" TargetMode="External"/><Relationship Id="rId1" Type="http://schemas.openxmlformats.org/officeDocument/2006/relationships/externalLinkPath" Target="file:///C:\Users\pmartiska\AppData\Local\Microsoft\Windows\INetCache\Content.Outlook\AJK6XU53\Preh&#318;ady%20o%20v&#253;voji%20P%20a%20V%20SP%20k%2031.1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martiska\AppData\Local\Microsoft\Windows\INetCache\Content.Outlook\AJK6XU53\d&#225;vky%20NP%202026.xls" TargetMode="External"/><Relationship Id="rId1" Type="http://schemas.openxmlformats.org/officeDocument/2006/relationships/externalLinkPath" Target="file:///C:\Users\pmartiska\AppData\Local\Microsoft\Windows\INetCache\Content.Outlook\AJK6XU53\d&#225;vky%20NP%202026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martiska\AppData\Local\Microsoft\Windows\INetCache\Content.Outlook\3649N83U\Preh&#318;ady%20o%20v&#253;voji%20P%20a%20V%20SP%20k%2030.11.2025.xlsx" TargetMode="External"/><Relationship Id="rId1" Type="http://schemas.openxmlformats.org/officeDocument/2006/relationships/externalLinkPath" Target="file:///C:\Users\pmartiska\AppData\Local\Microsoft\Windows\INetCache\Content.Outlook\3649N83U\Preh&#318;ady%20o%20v&#253;voji%20P%20a%20V%20SP%20k%2030.1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íloha  č. 1"/>
      <sheetName val="č. 2, str. 1"/>
      <sheetName val="č. 2, str. 2"/>
      <sheetName val="Plnenie k 31.1.26"/>
      <sheetName val="V ZFNP"/>
      <sheetName val="výdavky DP"/>
      <sheetName val="V ZFÚP"/>
      <sheetName val="Výdavky ZFGP 2026"/>
      <sheetName val="V ZFPvN"/>
      <sheetName val="osobitný fond"/>
      <sheetName val="nedaňové príjmy"/>
    </sheetNames>
    <sheetDataSet>
      <sheetData sheetId="0"/>
      <sheetData sheetId="1"/>
      <sheetData sheetId="2"/>
      <sheetData sheetId="3"/>
      <sheetData sheetId="4">
        <row r="28">
          <cell r="B28">
            <v>25759</v>
          </cell>
        </row>
        <row r="29">
          <cell r="B29">
            <v>1323</v>
          </cell>
        </row>
        <row r="39">
          <cell r="B39">
            <v>1131.23</v>
          </cell>
        </row>
        <row r="40">
          <cell r="B40">
            <v>468.37</v>
          </cell>
        </row>
      </sheetData>
      <sheetData sheetId="5"/>
      <sheetData sheetId="6"/>
      <sheetData sheetId="7"/>
      <sheetData sheetId="8">
        <row r="9">
          <cell r="B9">
            <v>43296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ok 2026"/>
    </sheetNames>
    <sheetDataSet>
      <sheetData sheetId="0">
        <row r="34">
          <cell r="G34">
            <v>549.92090296097535</v>
          </cell>
        </row>
        <row r="35">
          <cell r="G35">
            <v>164.6307596677164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íloha č.1"/>
      <sheetName val="Príloha č. 2, str. 1"/>
      <sheetName val="Príloha č. 2, str. 2"/>
      <sheetName val="Plnenie k 30.11.25"/>
      <sheetName val="V ZFNP"/>
      <sheetName val="výdavky DP"/>
      <sheetName val="V ZFÚP"/>
      <sheetName val="Výdavky ZFGP 2025"/>
      <sheetName val="V ZFPvN"/>
      <sheetName val="osobitný fond"/>
      <sheetName val="nedaňové príjmy"/>
      <sheetName val="Hárok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9">
          <cell r="B19">
            <v>40283</v>
          </cell>
          <cell r="D19">
            <v>771.6727217436636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IFP">
      <a:dk1>
        <a:sysClr val="windowText" lastClr="000000"/>
      </a:dk1>
      <a:lt1>
        <a:sysClr val="window" lastClr="FFFFFF"/>
      </a:lt1>
      <a:dk2>
        <a:srgbClr val="818386"/>
      </a:dk2>
      <a:lt2>
        <a:srgbClr val="E7E6E6"/>
      </a:lt2>
      <a:accent1>
        <a:srgbClr val="B0D6AF"/>
      </a:accent1>
      <a:accent2>
        <a:srgbClr val="D3BEDE"/>
      </a:accent2>
      <a:accent3>
        <a:srgbClr val="D9D3AB"/>
      </a:accent3>
      <a:accent4>
        <a:srgbClr val="AAD3F2"/>
      </a:accent4>
      <a:accent5>
        <a:srgbClr val="F9C9BA"/>
      </a:accent5>
      <a:accent6>
        <a:srgbClr val="2C9ADC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zoomScale="145" zoomScaleNormal="145" workbookViewId="0">
      <pane xSplit="1" ySplit="2" topLeftCell="N3" activePane="bottomRight" state="frozen"/>
      <selection pane="topRight" activeCell="B1" sqref="B1"/>
      <selection pane="bottomLeft" activeCell="A3" sqref="A3"/>
      <selection pane="bottomRight" activeCell="U4" sqref="U4"/>
    </sheetView>
  </sheetViews>
  <sheetFormatPr defaultColWidth="9" defaultRowHeight="12.75" x14ac:dyDescent="0.2"/>
  <cols>
    <col min="1" max="1" width="46.875" style="1" customWidth="1"/>
    <col min="2" max="4" width="11.875" style="1" bestFit="1" customWidth="1"/>
    <col min="5" max="18" width="12" style="1" bestFit="1" customWidth="1"/>
    <col min="19" max="21" width="10.875" style="1" customWidth="1"/>
    <col min="22" max="22" width="11.625" style="1" bestFit="1" customWidth="1"/>
    <col min="23" max="23" width="9" style="1"/>
    <col min="24" max="24" width="9.875" style="1" bestFit="1" customWidth="1"/>
    <col min="25" max="16384" width="9" style="1"/>
  </cols>
  <sheetData>
    <row r="1" spans="1:25" x14ac:dyDescent="0.2">
      <c r="A1" s="134" t="s">
        <v>16</v>
      </c>
      <c r="B1" s="134"/>
      <c r="C1" s="134"/>
      <c r="D1" s="134"/>
      <c r="E1" s="134"/>
      <c r="F1" s="134"/>
      <c r="G1" s="134"/>
      <c r="H1" s="134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5" x14ac:dyDescent="0.2">
      <c r="A2" s="47"/>
      <c r="B2" s="48">
        <v>2005</v>
      </c>
      <c r="C2" s="48">
        <v>2006</v>
      </c>
      <c r="D2" s="48">
        <v>2007</v>
      </c>
      <c r="E2" s="48">
        <v>2008</v>
      </c>
      <c r="F2" s="48">
        <v>2009</v>
      </c>
      <c r="G2" s="48">
        <v>2010</v>
      </c>
      <c r="H2" s="48">
        <v>2011</v>
      </c>
      <c r="I2" s="48">
        <v>2012</v>
      </c>
      <c r="J2" s="48">
        <v>2013</v>
      </c>
      <c r="K2" s="48">
        <v>2014</v>
      </c>
      <c r="L2" s="48">
        <v>2015</v>
      </c>
      <c r="M2" s="48">
        <v>2016</v>
      </c>
      <c r="N2" s="48">
        <v>2017</v>
      </c>
      <c r="O2" s="48">
        <v>2018</v>
      </c>
      <c r="P2" s="48">
        <v>2019</v>
      </c>
      <c r="Q2" s="48">
        <v>2020</v>
      </c>
      <c r="R2" s="48">
        <v>2021</v>
      </c>
      <c r="S2" s="48">
        <v>2022</v>
      </c>
      <c r="T2" s="48">
        <v>2023</v>
      </c>
      <c r="U2" s="48">
        <v>2024</v>
      </c>
      <c r="V2" s="48">
        <v>2025</v>
      </c>
    </row>
    <row r="3" spans="1:25" x14ac:dyDescent="0.2">
      <c r="A3" s="28" t="s">
        <v>45</v>
      </c>
      <c r="B3" s="29">
        <f>B4+B15+B17</f>
        <v>3629563.7559852162</v>
      </c>
      <c r="C3" s="29">
        <f t="shared" ref="C3:Q3" si="0">C4+C15+C17</f>
        <v>3998467.0131342835</v>
      </c>
      <c r="D3" s="29">
        <f t="shared" si="0"/>
        <v>4400161.6647437736</v>
      </c>
      <c r="E3" s="29">
        <f t="shared" si="0"/>
        <v>4778999.3749370035</v>
      </c>
      <c r="F3" s="29">
        <f t="shared" si="0"/>
        <v>5352303.6661381898</v>
      </c>
      <c r="G3" s="29">
        <f t="shared" si="0"/>
        <v>5583871.7537198998</v>
      </c>
      <c r="H3" s="29">
        <f t="shared" si="0"/>
        <v>5772058.40394013</v>
      </c>
      <c r="I3" s="29">
        <f t="shared" si="0"/>
        <v>6068252.6589129306</v>
      </c>
      <c r="J3" s="29">
        <f t="shared" si="0"/>
        <v>6294198.1985291103</v>
      </c>
      <c r="K3" s="29">
        <f t="shared" si="0"/>
        <v>6622688.5267460812</v>
      </c>
      <c r="L3" s="29">
        <f t="shared" si="0"/>
        <v>6773139.6581807295</v>
      </c>
      <c r="M3" s="29">
        <f t="shared" si="0"/>
        <v>7018670.5271093296</v>
      </c>
      <c r="N3" s="29">
        <f t="shared" si="0"/>
        <v>7332061.9104795298</v>
      </c>
      <c r="O3" s="29">
        <f t="shared" si="0"/>
        <v>7709004.2573105805</v>
      </c>
      <c r="P3" s="29">
        <f t="shared" si="0"/>
        <v>8113618.5152267301</v>
      </c>
      <c r="Q3" s="29">
        <f t="shared" si="0"/>
        <v>8731808.1892351601</v>
      </c>
      <c r="R3" s="29">
        <f t="shared" ref="R3:S3" si="1">R4+R15+R17</f>
        <v>9207182.2907481994</v>
      </c>
      <c r="S3" s="29">
        <f t="shared" si="1"/>
        <v>9290682.6811679192</v>
      </c>
      <c r="T3" s="29">
        <f t="shared" ref="T3:U3" si="2">T4+T15+T17</f>
        <v>11353557.43721718</v>
      </c>
      <c r="U3" s="29">
        <f t="shared" si="2"/>
        <v>13697296.04629905</v>
      </c>
      <c r="V3" s="29">
        <f t="shared" ref="V3" si="3">V4+V15+V17</f>
        <v>13794117.480780138</v>
      </c>
    </row>
    <row r="4" spans="1:25" x14ac:dyDescent="0.2">
      <c r="A4" s="1" t="s">
        <v>7</v>
      </c>
      <c r="B4" s="2">
        <f t="shared" ref="B4" si="4">SUM(B5:B13)</f>
        <v>157357.76859921665</v>
      </c>
      <c r="C4" s="2">
        <f t="shared" ref="C4" si="5">SUM(C5:C13)</f>
        <v>176686.06487428336</v>
      </c>
      <c r="D4" s="2">
        <f t="shared" ref="D4" si="6">SUM(D5:D13)</f>
        <v>200439.64220777332</v>
      </c>
      <c r="E4" s="2">
        <f t="shared" ref="E4:P4" si="7">SUM(E5:E13)</f>
        <v>246616</v>
      </c>
      <c r="F4" s="2">
        <f t="shared" si="7"/>
        <v>316960.08758000005</v>
      </c>
      <c r="G4" s="2">
        <f t="shared" si="7"/>
        <v>338785.07178000006</v>
      </c>
      <c r="H4" s="2">
        <f t="shared" si="7"/>
        <v>381763.89646999992</v>
      </c>
      <c r="I4" s="2">
        <f t="shared" si="7"/>
        <v>428458.68560999999</v>
      </c>
      <c r="J4" s="2">
        <f t="shared" si="7"/>
        <v>399742.00618000008</v>
      </c>
      <c r="K4" s="2">
        <f t="shared" si="7"/>
        <v>381108.86051000003</v>
      </c>
      <c r="L4" s="2">
        <f t="shared" si="7"/>
        <v>415454.82493999985</v>
      </c>
      <c r="M4" s="2">
        <f t="shared" si="7"/>
        <v>474253.87791400007</v>
      </c>
      <c r="N4" s="2">
        <f t="shared" si="7"/>
        <v>565376.9765799999</v>
      </c>
      <c r="O4" s="2">
        <f t="shared" si="7"/>
        <v>661898.0455400002</v>
      </c>
      <c r="P4" s="2">
        <f t="shared" si="7"/>
        <v>760387.61100000003</v>
      </c>
      <c r="Q4" s="2">
        <f t="shared" ref="Q4:U4" si="8">SUM(Q5:Q13)</f>
        <v>1044202.32025</v>
      </c>
      <c r="R4" s="2">
        <f t="shared" si="8"/>
        <v>1120487.80167</v>
      </c>
      <c r="S4" s="2">
        <f t="shared" si="8"/>
        <v>1023867.12436</v>
      </c>
      <c r="T4" s="2">
        <f t="shared" si="8"/>
        <v>1029309.3590300002</v>
      </c>
      <c r="U4" s="2">
        <f t="shared" si="8"/>
        <v>1076343.5086399997</v>
      </c>
      <c r="V4" s="2">
        <f>SUM(V5:V13)</f>
        <v>1069920.2391899996</v>
      </c>
      <c r="X4" s="2"/>
      <c r="Y4" s="2"/>
    </row>
    <row r="5" spans="1:25" x14ac:dyDescent="0.2">
      <c r="A5" s="3" t="s">
        <v>8</v>
      </c>
      <c r="B5" s="2">
        <f>SUM('cash mesacny NEM'!C4:C15)</f>
        <v>113879.87111531568</v>
      </c>
      <c r="C5" s="2">
        <f>SUM('cash mesacny NEM'!C16:C27)</f>
        <v>129756.51873464783</v>
      </c>
      <c r="D5" s="2">
        <f>SUM('cash mesacny NEM'!C28:C39)</f>
        <v>147652.08209121687</v>
      </c>
      <c r="E5" s="2">
        <f>SUM('cash mesacny NEM'!C40:C51)</f>
        <v>183203.03072429131</v>
      </c>
      <c r="F5" s="2">
        <f>SUM('cash mesacny NEM'!C52:C63)</f>
        <v>240494.96868000005</v>
      </c>
      <c r="G5" s="2">
        <f>SUM('cash mesacny NEM'!C64:C75)</f>
        <v>252929.80647000001</v>
      </c>
      <c r="H5" s="2">
        <f>SUM('cash mesacny NEM'!C76:C87)</f>
        <v>263778.00572000002</v>
      </c>
      <c r="I5" s="2">
        <f>SUM('cash mesacny NEM'!C88:C99)</f>
        <v>289664.63517000002</v>
      </c>
      <c r="J5" s="2">
        <f>SUM('cash mesacny NEM'!C100:C111)</f>
        <v>264304.61079000001</v>
      </c>
      <c r="K5" s="2">
        <f>SUM('cash mesacny NEM'!C112:C123)</f>
        <v>254748.75271000003</v>
      </c>
      <c r="L5" s="2">
        <f>SUM('cash mesacny NEM'!C124:C135)</f>
        <v>278792.15134999994</v>
      </c>
      <c r="M5" s="2">
        <f>SUM('cash mesacny NEM'!C136:C147)</f>
        <v>310819.36657000001</v>
      </c>
      <c r="N5" s="2">
        <f>SUM('cash mesacny NEM'!C148:C159)</f>
        <v>350794.22889000003</v>
      </c>
      <c r="O5" s="2">
        <f>SUM('cash mesacny NEM'!C160:C171)</f>
        <v>390343.37273000006</v>
      </c>
      <c r="P5" s="2">
        <f>SUM('cash mesacny NEM'!C172:C183)</f>
        <v>440098.18686000002</v>
      </c>
      <c r="Q5" s="2">
        <f>SUM('cash mesacny NEM'!C184:C195)</f>
        <v>580305.11531999998</v>
      </c>
      <c r="R5" s="2">
        <f>SUM('cash mesacny NEM'!C196:C207)</f>
        <v>707278.69947999995</v>
      </c>
      <c r="S5" s="2">
        <f>SUM('cash mesacny NEM'!C208:C219)</f>
        <v>598455.59487000003</v>
      </c>
      <c r="T5" s="2">
        <f>SUM('cash mesacny NEM'!C220:C231)</f>
        <v>592599.25555000012</v>
      </c>
      <c r="U5" s="2">
        <f>SUM('cash mesacny NEM'!C232:C243)</f>
        <v>634397.09679999994</v>
      </c>
      <c r="V5" s="2">
        <f>SUM('cash mesacny NEM'!C244:C255)</f>
        <v>622314.05220999988</v>
      </c>
      <c r="X5" s="119"/>
    </row>
    <row r="6" spans="1:25" x14ac:dyDescent="0.2">
      <c r="A6" s="3" t="s">
        <v>9</v>
      </c>
      <c r="B6" s="2">
        <f>SUM('cash mesacny NEM'!D4:D15)</f>
        <v>4520.7265949678022</v>
      </c>
      <c r="C6" s="2">
        <f>SUM('cash mesacny NEM'!D16:D27)</f>
        <v>5090.335955652924</v>
      </c>
      <c r="D6" s="2">
        <f>SUM('cash mesacny NEM'!D28:D39)</f>
        <v>6266.2836420367794</v>
      </c>
      <c r="E6" s="2">
        <f>SUM('cash mesacny NEM'!D40:D51)</f>
        <v>7408.9611963088355</v>
      </c>
      <c r="F6" s="2">
        <f>SUM('cash mesacny NEM'!D52:D63)</f>
        <v>8203.0252999999993</v>
      </c>
      <c r="G6" s="2">
        <f>SUM('cash mesacny NEM'!D64:D75)</f>
        <v>8843.6024200000011</v>
      </c>
      <c r="H6" s="2">
        <f>SUM('cash mesacny NEM'!D76:D87)</f>
        <v>10481.160530000001</v>
      </c>
      <c r="I6" s="2">
        <f>SUM('cash mesacny NEM'!D88:D99)</f>
        <v>9570.059510000001</v>
      </c>
      <c r="J6" s="2">
        <f>SUM('cash mesacny NEM'!D100:D111)</f>
        <v>8987.9359199999981</v>
      </c>
      <c r="K6" s="2">
        <f>SUM('cash mesacny NEM'!D112:D123)</f>
        <v>8721.7676300000003</v>
      </c>
      <c r="L6" s="2">
        <f>SUM('cash mesacny NEM'!D124:D135)</f>
        <v>10516.321259999999</v>
      </c>
      <c r="M6" s="2">
        <f>SUM('cash mesacny NEM'!D136:D147)</f>
        <v>12163.150419999998</v>
      </c>
      <c r="N6" s="2">
        <f>SUM('cash mesacny NEM'!D148:D159)</f>
        <v>14806.934159999999</v>
      </c>
      <c r="O6" s="2">
        <f>SUM('cash mesacny NEM'!D160:D171)</f>
        <v>17223.835290000003</v>
      </c>
      <c r="P6" s="2">
        <f>SUM('cash mesacny NEM'!D172:D183)</f>
        <v>19880.74843</v>
      </c>
      <c r="Q6" s="2">
        <f>SUM('cash mesacny NEM'!D184:D195)</f>
        <v>154493.58904000002</v>
      </c>
      <c r="R6" s="2">
        <f>SUM('cash mesacny NEM'!D196:D207)</f>
        <v>63218.634449999998</v>
      </c>
      <c r="S6" s="2">
        <f>SUM('cash mesacny NEM'!D208:D219)</f>
        <v>39376.736689999998</v>
      </c>
      <c r="T6" s="2">
        <f>SUM('cash mesacny NEM'!D220:D231)</f>
        <v>35395.509590000001</v>
      </c>
      <c r="U6" s="2">
        <f>SUM('cash mesacny NEM'!D232:D243)</f>
        <v>36826.75417</v>
      </c>
      <c r="V6" s="2">
        <f>SUM('cash mesacny NEM'!D244:D255)</f>
        <v>41249.986589999993</v>
      </c>
    </row>
    <row r="7" spans="1:25" x14ac:dyDescent="0.2">
      <c r="A7" s="3" t="s">
        <v>17</v>
      </c>
      <c r="B7" s="2">
        <f>SUM('cash mesacny NEM'!E4:E15)</f>
        <v>38923.487061010426</v>
      </c>
      <c r="C7" s="2">
        <f>SUM('cash mesacny NEM'!E16:E27)</f>
        <v>41808.16128925181</v>
      </c>
      <c r="D7" s="2">
        <f>SUM('cash mesacny NEM'!E28:E39)</f>
        <v>46355.907687711602</v>
      </c>
      <c r="E7" s="2">
        <f>SUM('cash mesacny NEM'!E40:E51)</f>
        <v>55887.886320786027</v>
      </c>
      <c r="F7" s="2">
        <f>SUM('cash mesacny NEM'!E52:E63)</f>
        <v>67933.017229999998</v>
      </c>
      <c r="G7" s="2">
        <f>SUM('cash mesacny NEM'!E64:E75)</f>
        <v>76649.937570000009</v>
      </c>
      <c r="H7" s="2">
        <f>SUM('cash mesacny NEM'!E76:E87)</f>
        <v>107124.36346999998</v>
      </c>
      <c r="I7" s="2">
        <f>SUM('cash mesacny NEM'!E88:E99)</f>
        <v>128873.31091</v>
      </c>
      <c r="J7" s="2">
        <f>SUM('cash mesacny NEM'!E100:E111)</f>
        <v>126098.1461</v>
      </c>
      <c r="K7" s="2">
        <f>SUM('cash mesacny NEM'!E112:E123)</f>
        <v>117269.50399000001</v>
      </c>
      <c r="L7" s="2">
        <f>SUM('cash mesacny NEM'!E124:E135)</f>
        <v>125732.29412000001</v>
      </c>
      <c r="M7" s="2">
        <f>SUM('cash mesacny NEM'!E136:E147)</f>
        <v>150852.59789000003</v>
      </c>
      <c r="N7" s="2">
        <f>SUM('cash mesacny NEM'!E148:E159)</f>
        <v>199154.59245</v>
      </c>
      <c r="O7" s="2">
        <f>SUM('cash mesacny NEM'!E160:E171)</f>
        <v>253582.16861000002</v>
      </c>
      <c r="P7" s="2">
        <f>SUM('cash mesacny NEM'!E172:E183)</f>
        <v>299597.63137000002</v>
      </c>
      <c r="Q7" s="2">
        <f>SUM('cash mesacny NEM'!E184:E195)</f>
        <v>308528.23110000003</v>
      </c>
      <c r="R7" s="2">
        <f>SUM('cash mesacny NEM'!E196:E207)</f>
        <v>316354.36775999999</v>
      </c>
      <c r="S7" s="2">
        <f>SUM('cash mesacny NEM'!E208:E219)</f>
        <v>335682.81054999999</v>
      </c>
      <c r="T7" s="2">
        <f>SUM('cash mesacny NEM'!E220:E231)</f>
        <v>341281.27989613957</v>
      </c>
      <c r="U7" s="2">
        <f>SUM('cash mesacny NEM'!E232:E243)</f>
        <v>344406.15586129547</v>
      </c>
      <c r="V7" s="2">
        <f>SUM('cash mesacny NEM'!E244:E255)</f>
        <v>344270.74235214217</v>
      </c>
    </row>
    <row r="8" spans="1:25" x14ac:dyDescent="0.2">
      <c r="A8" s="3" t="s">
        <v>89</v>
      </c>
      <c r="B8" s="46" t="s">
        <v>43</v>
      </c>
      <c r="C8" s="46" t="s">
        <v>43</v>
      </c>
      <c r="D8" s="46" t="s">
        <v>43</v>
      </c>
      <c r="E8" s="46" t="s">
        <v>43</v>
      </c>
      <c r="F8" s="46" t="s">
        <v>43</v>
      </c>
      <c r="G8" s="46" t="s">
        <v>43</v>
      </c>
      <c r="H8" s="46" t="s">
        <v>43</v>
      </c>
      <c r="I8" s="46" t="s">
        <v>43</v>
      </c>
      <c r="J8" s="46" t="s">
        <v>43</v>
      </c>
      <c r="K8" s="46" t="s">
        <v>43</v>
      </c>
      <c r="L8" s="46" t="s">
        <v>43</v>
      </c>
      <c r="M8" s="46" t="s">
        <v>43</v>
      </c>
      <c r="N8" s="46" t="s">
        <v>43</v>
      </c>
      <c r="O8" s="46" t="s">
        <v>43</v>
      </c>
      <c r="P8" s="46" t="s">
        <v>43</v>
      </c>
      <c r="Q8" s="46" t="s">
        <v>43</v>
      </c>
      <c r="R8" s="46" t="s">
        <v>43</v>
      </c>
      <c r="S8" s="46" t="s">
        <v>43</v>
      </c>
      <c r="T8" s="2">
        <f>SUM('cash mesacny NEM'!F220:F231)</f>
        <v>8725.4443638604353</v>
      </c>
      <c r="U8" s="2">
        <f>SUM('cash mesacny NEM'!F232:F243)</f>
        <v>8894.0725987045407</v>
      </c>
      <c r="V8" s="2">
        <f>SUM('cash mesacny NEM'!F244:F255)</f>
        <v>8879.3138078578177</v>
      </c>
    </row>
    <row r="9" spans="1:25" x14ac:dyDescent="0.2">
      <c r="A9" s="3" t="s">
        <v>10</v>
      </c>
      <c r="B9" s="2">
        <f>SUM('cash mesacny NEM'!G4:G15)</f>
        <v>33.683827922724554</v>
      </c>
      <c r="C9" s="2">
        <f>SUM('cash mesacny NEM'!G16:G27)</f>
        <v>31.209984730797316</v>
      </c>
      <c r="D9" s="2">
        <f>SUM('cash mesacny NEM'!G28:G39)</f>
        <v>24.838710748190934</v>
      </c>
      <c r="E9" s="2">
        <f>SUM('cash mesacny NEM'!G40:G51)</f>
        <v>35.840436831972383</v>
      </c>
      <c r="F9" s="2">
        <f>SUM('cash mesacny NEM'!G52:G63)</f>
        <v>48.693539999999999</v>
      </c>
      <c r="G9" s="2">
        <f>SUM('cash mesacny NEM'!G64:G75)</f>
        <v>46.803169999999994</v>
      </c>
      <c r="H9" s="2">
        <f>SUM('cash mesacny NEM'!G76:G87)</f>
        <v>58.063619999999993</v>
      </c>
      <c r="I9" s="2">
        <f>SUM('cash mesacny NEM'!G88:G99)</f>
        <v>52.531569999999995</v>
      </c>
      <c r="J9" s="2">
        <f>SUM('cash mesacny NEM'!G100:G111)</f>
        <v>43.72269</v>
      </c>
      <c r="K9" s="2">
        <f>SUM('cash mesacny NEM'!G112:G123)</f>
        <v>71.938410000000005</v>
      </c>
      <c r="L9" s="2">
        <f>SUM('cash mesacny NEM'!G124:G135)</f>
        <v>49.413699999999999</v>
      </c>
      <c r="M9" s="2">
        <f>SUM('cash mesacny NEM'!G136:G147)</f>
        <v>55.408074000000006</v>
      </c>
      <c r="N9" s="2">
        <f>SUM('cash mesacny NEM'!G148:G159)</f>
        <v>74.714879999999994</v>
      </c>
      <c r="O9" s="2">
        <f>SUM('cash mesacny NEM'!G160:G171)</f>
        <v>86.045000000000002</v>
      </c>
      <c r="P9" s="2">
        <f>SUM('cash mesacny NEM'!G172:G183)</f>
        <v>83.635300000000015</v>
      </c>
      <c r="Q9" s="2">
        <f>SUM('cash mesacny NEM'!G184:G195)</f>
        <v>62.137299999999996</v>
      </c>
      <c r="R9" s="2">
        <f>SUM('cash mesacny NEM'!G196:G207)</f>
        <v>62.543299999999995</v>
      </c>
      <c r="S9" s="2">
        <f>SUM('cash mesacny NEM'!G208:G219)</f>
        <v>71.969300000000004</v>
      </c>
      <c r="T9" s="2">
        <f>SUM('cash mesacny NEM'!G220:G231)</f>
        <v>72.258200000000002</v>
      </c>
      <c r="U9" s="2">
        <f>SUM('cash mesacny NEM'!G232:G243)</f>
        <v>56.492199999999997</v>
      </c>
      <c r="V9" s="2">
        <f>SUM('cash mesacny NEM'!G244:G255)</f>
        <v>79.599899999999991</v>
      </c>
    </row>
    <row r="10" spans="1:25" x14ac:dyDescent="0.2">
      <c r="A10" s="3" t="s">
        <v>42</v>
      </c>
      <c r="B10" s="46" t="s">
        <v>43</v>
      </c>
      <c r="C10" s="46" t="s">
        <v>43</v>
      </c>
      <c r="D10" s="46" t="s">
        <v>43</v>
      </c>
      <c r="E10" s="46" t="s">
        <v>43</v>
      </c>
      <c r="F10" s="46" t="s">
        <v>43</v>
      </c>
      <c r="G10" s="46" t="s">
        <v>43</v>
      </c>
      <c r="H10" s="46" t="s">
        <v>43</v>
      </c>
      <c r="I10" s="46" t="s">
        <v>43</v>
      </c>
      <c r="J10" s="46" t="s">
        <v>43</v>
      </c>
      <c r="K10" s="46" t="s">
        <v>43</v>
      </c>
      <c r="L10" s="46" t="s">
        <v>43</v>
      </c>
      <c r="M10" s="46" t="s">
        <v>43</v>
      </c>
      <c r="N10" s="46" t="s">
        <v>43</v>
      </c>
      <c r="O10" s="46" t="s">
        <v>43</v>
      </c>
      <c r="P10" s="46" t="s">
        <v>43</v>
      </c>
      <c r="Q10" s="46" t="s">
        <v>43</v>
      </c>
      <c r="R10" s="46">
        <f>SUM('cash mesacny NEM'!H196:H207)</f>
        <v>998.19164999999998</v>
      </c>
      <c r="S10" s="46">
        <f>SUM('cash mesacny NEM'!H208:H219)</f>
        <v>2248.48882</v>
      </c>
      <c r="T10" s="46">
        <f>SUM('cash mesacny NEM'!H220:H231)</f>
        <v>3233.3752000000004</v>
      </c>
      <c r="U10" s="46">
        <f>SUM('cash mesacny NEM'!H232:H243)</f>
        <v>4305.0801899999997</v>
      </c>
      <c r="V10" s="46">
        <f>SUM('cash mesacny NEM'!H244:H255)</f>
        <v>5717.2835399999994</v>
      </c>
    </row>
    <row r="11" spans="1:25" x14ac:dyDescent="0.2">
      <c r="A11" s="3" t="s">
        <v>47</v>
      </c>
      <c r="B11" s="46" t="s">
        <v>43</v>
      </c>
      <c r="C11" s="46" t="s">
        <v>43</v>
      </c>
      <c r="D11" s="46" t="s">
        <v>43</v>
      </c>
      <c r="E11" s="46" t="s">
        <v>43</v>
      </c>
      <c r="F11" s="46" t="s">
        <v>43</v>
      </c>
      <c r="G11" s="46" t="s">
        <v>43</v>
      </c>
      <c r="H11" s="46" t="s">
        <v>43</v>
      </c>
      <c r="I11" s="46" t="s">
        <v>43</v>
      </c>
      <c r="J11" s="46" t="s">
        <v>43</v>
      </c>
      <c r="K11" s="46" t="s">
        <v>43</v>
      </c>
      <c r="L11" s="46" t="s">
        <v>43</v>
      </c>
      <c r="M11" s="46" t="s">
        <v>43</v>
      </c>
      <c r="N11" s="46" t="s">
        <v>43</v>
      </c>
      <c r="O11" s="46" t="s">
        <v>43</v>
      </c>
      <c r="P11" s="46" t="s">
        <v>43</v>
      </c>
      <c r="Q11" s="46" t="s">
        <v>43</v>
      </c>
      <c r="R11" s="46">
        <f>SUM('cash mesacny NEM'!I196:I207)</f>
        <v>31962.81898</v>
      </c>
      <c r="S11" s="46">
        <f>SUM('cash mesacny NEM'!I208:I219)</f>
        <v>46644.880040000004</v>
      </c>
      <c r="T11" s="46">
        <f>SUM('cash mesacny NEM'!I220:I231)</f>
        <v>46849.291659999995</v>
      </c>
      <c r="U11" s="46">
        <f>SUM('cash mesacny NEM'!I232:I243)</f>
        <v>46152.66792</v>
      </c>
      <c r="V11" s="46">
        <f>SUM('cash mesacny NEM'!I244:I255)</f>
        <v>46117.171909999997</v>
      </c>
    </row>
    <row r="12" spans="1:25" x14ac:dyDescent="0.2">
      <c r="A12" s="3" t="s">
        <v>18</v>
      </c>
      <c r="B12" s="2">
        <f>SUM('cash mesacny NEM'!J4:J15)</f>
        <v>0</v>
      </c>
      <c r="C12" s="2">
        <f>SUM('cash mesacny NEM'!J16:J27)</f>
        <v>-0.16108999999999998</v>
      </c>
      <c r="D12" s="2">
        <f>SUM('cash mesacny NEM'!J28:J39)</f>
        <v>-46.812553940118164</v>
      </c>
      <c r="E12" s="2">
        <f>SUM('cash mesacny NEM'!J40:J51)</f>
        <v>-135.54265418575318</v>
      </c>
      <c r="F12" s="2">
        <f>SUM('cash mesacny NEM'!J52:J63)</f>
        <v>-9.1027099999999983</v>
      </c>
      <c r="G12" s="2">
        <f>SUM('cash mesacny NEM'!J64:J75)</f>
        <v>-8.2245000000000008</v>
      </c>
      <c r="H12" s="2">
        <f>SUM('cash mesacny NEM'!J76:J87)</f>
        <v>-5.7113300000000002</v>
      </c>
      <c r="I12" s="2">
        <f>SUM('cash mesacny NEM'!J88:J99)</f>
        <v>0.43619999999999998</v>
      </c>
      <c r="J12" s="2">
        <f>SUM('cash mesacny NEM'!J100:J111)</f>
        <v>0</v>
      </c>
      <c r="K12" s="2">
        <f>SUM('cash mesacny NEM'!J112:J123)</f>
        <v>-7.2399999999819276E-3</v>
      </c>
      <c r="L12" s="2">
        <f>SUM('cash mesacny NEM'!J124:J135)</f>
        <v>-3.7520899999999999</v>
      </c>
      <c r="M12" s="2">
        <f>SUM('cash mesacny NEM'!J136:J147)</f>
        <v>-4.8323200000000011</v>
      </c>
      <c r="N12" s="2">
        <f>SUM('cash mesacny NEM'!J148:J159)</f>
        <v>-18.356399999999997</v>
      </c>
      <c r="O12" s="2">
        <f>SUM('cash mesacny NEM'!J160:J171)</f>
        <v>-11.790369999999999</v>
      </c>
      <c r="P12" s="2">
        <f>SUM('cash mesacny NEM'!J172:J183)</f>
        <v>-2.2124000000000001</v>
      </c>
      <c r="Q12" s="2">
        <f>SUM('cash mesacny NEM'!J184:J195)</f>
        <v>-0.89669999999999961</v>
      </c>
      <c r="R12" s="2">
        <f>SUM('cash mesacny NEM'!J196:J207)</f>
        <v>-3.4722</v>
      </c>
      <c r="S12" s="2">
        <f>SUM('cash mesacny NEM'!J208:J219)</f>
        <v>-6.5459100000000001</v>
      </c>
      <c r="T12" s="2">
        <f>SUM('cash mesacny NEM'!J220:J231)</f>
        <v>2.3238000000000003</v>
      </c>
      <c r="U12" s="2">
        <f>SUM('cash mesacny NEM'!J232:J243)</f>
        <v>-19.724620000000005</v>
      </c>
      <c r="V12" s="2">
        <f>SUM('cash mesacny NEM'!J244:J255)</f>
        <v>-1.8431999999999999</v>
      </c>
    </row>
    <row r="13" spans="1:25" x14ac:dyDescent="0.2">
      <c r="A13" s="3" t="s">
        <v>77</v>
      </c>
      <c r="B13" s="2">
        <v>0</v>
      </c>
      <c r="C13" s="2">
        <v>0</v>
      </c>
      <c r="D13" s="2">
        <v>187.34263000000001</v>
      </c>
      <c r="E13" s="2">
        <v>215.82397596762166</v>
      </c>
      <c r="F13" s="2">
        <v>289.48554000000001</v>
      </c>
      <c r="G13" s="2">
        <v>323.14665000000002</v>
      </c>
      <c r="H13" s="2">
        <v>328.01445999999999</v>
      </c>
      <c r="I13" s="2">
        <v>297.71224999999998</v>
      </c>
      <c r="J13" s="2">
        <v>307.59068000000002</v>
      </c>
      <c r="K13" s="2">
        <v>296.90501</v>
      </c>
      <c r="L13" s="2">
        <v>368.39659999999998</v>
      </c>
      <c r="M13" s="2">
        <v>368.18727999999999</v>
      </c>
      <c r="N13" s="2">
        <v>564.86260000000004</v>
      </c>
      <c r="O13" s="2">
        <v>674.41427999999996</v>
      </c>
      <c r="P13" s="2">
        <v>729.62144000000001</v>
      </c>
      <c r="Q13" s="2">
        <v>814.14418999999998</v>
      </c>
      <c r="R13" s="2">
        <v>616.01824999999997</v>
      </c>
      <c r="S13" s="2">
        <v>1393.19</v>
      </c>
      <c r="T13" s="2">
        <v>1150.62077</v>
      </c>
      <c r="U13" s="2">
        <v>1324.9135200000001</v>
      </c>
      <c r="V13" s="2">
        <v>1293.93208</v>
      </c>
    </row>
    <row r="14" spans="1:25" x14ac:dyDescent="0.2">
      <c r="A14" s="1" t="s">
        <v>11</v>
      </c>
      <c r="B14" s="2">
        <f>SUM('cash mesacny DvN'!J3:J14)</f>
        <v>82.08411199999999</v>
      </c>
      <c r="C14" s="2">
        <f>SUM('cash mesacny DvN'!J15:J26)</f>
        <v>63.982999999999997</v>
      </c>
      <c r="D14" s="2">
        <f>SUM('cash mesacny DvN'!J27:J38)</f>
        <v>59.615897999999987</v>
      </c>
      <c r="E14" s="2">
        <f>E15+E16</f>
        <v>66.121343999999993</v>
      </c>
      <c r="F14" s="2">
        <f t="shared" ref="F14:Q14" si="9">F15+F16</f>
        <v>172.42967365999999</v>
      </c>
      <c r="G14" s="2">
        <f t="shared" si="9"/>
        <v>150.33907399</v>
      </c>
      <c r="H14" s="2">
        <f t="shared" si="9"/>
        <v>163.33390138000001</v>
      </c>
      <c r="I14" s="2">
        <f t="shared" si="9"/>
        <v>175.77321726</v>
      </c>
      <c r="J14" s="2">
        <f t="shared" si="9"/>
        <v>174.30759781</v>
      </c>
      <c r="K14" s="2">
        <f t="shared" si="9"/>
        <v>154.72125446000001</v>
      </c>
      <c r="L14" s="2">
        <f t="shared" si="9"/>
        <v>158.62449920999998</v>
      </c>
      <c r="M14" s="2">
        <f t="shared" si="9"/>
        <v>171.62986660999999</v>
      </c>
      <c r="N14" s="2">
        <f t="shared" si="9"/>
        <v>167.65545218</v>
      </c>
      <c r="O14" s="2">
        <f t="shared" si="9"/>
        <v>183.74527954999996</v>
      </c>
      <c r="P14" s="2">
        <f t="shared" si="9"/>
        <v>214.19455095000001</v>
      </c>
      <c r="Q14" s="2">
        <f t="shared" si="9"/>
        <v>329.21152838</v>
      </c>
      <c r="R14" s="2">
        <f t="shared" ref="R14:U14" si="10">R15+R16</f>
        <v>289.84026191999999</v>
      </c>
      <c r="S14" s="2">
        <f t="shared" si="10"/>
        <v>239.21036144000001</v>
      </c>
      <c r="T14" s="2">
        <f t="shared" si="10"/>
        <v>267.49020843</v>
      </c>
      <c r="U14" s="2">
        <f t="shared" si="10"/>
        <v>294.45906386999997</v>
      </c>
      <c r="V14" s="2">
        <f>V15+V16</f>
        <v>337.30121080999999</v>
      </c>
    </row>
    <row r="15" spans="1:25" x14ac:dyDescent="0.2">
      <c r="A15" s="3" t="s">
        <v>24</v>
      </c>
      <c r="B15" s="2">
        <f>SUM('cash mesacny DvN'!B3:B14)</f>
        <v>80.984926000000002</v>
      </c>
      <c r="C15" s="2">
        <f>SUM('cash mesacny DvN'!B15:B26)</f>
        <v>63.981760000000016</v>
      </c>
      <c r="D15" s="2">
        <f>SUM('cash mesacny DvN'!B27:B38)</f>
        <v>59.653716000000003</v>
      </c>
      <c r="E15" s="2">
        <f>SUM('cash mesacny DvN'!B39:B50)</f>
        <v>66.273429999999991</v>
      </c>
      <c r="F15" s="2">
        <f>SUM('cash mesacny DvN'!B51:B62)</f>
        <v>172.57855819</v>
      </c>
      <c r="G15" s="2">
        <f>SUM('cash mesacny DvN'!B63:B74)</f>
        <v>150.6819399</v>
      </c>
      <c r="H15" s="2">
        <f>SUM('cash mesacny DvN'!B75:B86)</f>
        <v>163.51325013000002</v>
      </c>
      <c r="I15" s="2">
        <f>SUM('cash mesacny DvN'!B87:B98)</f>
        <v>175.82758293000001</v>
      </c>
      <c r="J15" s="2">
        <f>SUM('cash mesacny DvN'!B99:B110)</f>
        <v>174.40690911000002</v>
      </c>
      <c r="K15" s="2">
        <f>SUM('cash mesacny DvN'!B111:B122)</f>
        <v>155.59679608000002</v>
      </c>
      <c r="L15" s="2">
        <f>SUM('cash mesacny DvN'!B123:B134)</f>
        <v>158.61966072999999</v>
      </c>
      <c r="M15" s="2">
        <f>SUM('cash mesacny DvN'!B135:B146)</f>
        <v>171.41083533</v>
      </c>
      <c r="N15" s="2">
        <f>SUM('cash mesacny DvN'!B147:B158)</f>
        <v>167.62063953000001</v>
      </c>
      <c r="O15" s="2">
        <f>SUM('cash mesacny DvN'!B159:B170)</f>
        <v>183.72278057999998</v>
      </c>
      <c r="P15" s="2">
        <f>SUM('cash mesacny DvN'!B171:B182)</f>
        <v>214.07333672999999</v>
      </c>
      <c r="Q15" s="2">
        <f>SUM('cash mesacny DvN'!B183:B194)</f>
        <v>329.09383516000003</v>
      </c>
      <c r="R15" s="2">
        <f>SUM('cash mesacny DvN'!B195:B206)</f>
        <v>290.20179819999998</v>
      </c>
      <c r="S15" s="2">
        <f>SUM('cash mesacny DvN'!B207:B218)</f>
        <v>239.39325792000002</v>
      </c>
      <c r="T15" s="2">
        <f>SUM('cash mesacny DvN'!B219:B230)</f>
        <v>268.12930718000001</v>
      </c>
      <c r="U15" s="2">
        <f>SUM('cash mesacny DvN'!B231:B242)</f>
        <v>296.41475904999999</v>
      </c>
      <c r="V15" s="2">
        <f>SUM('cash mesacny DvN'!B243:B254)</f>
        <v>336.56680014</v>
      </c>
    </row>
    <row r="16" spans="1:25" x14ac:dyDescent="0.2">
      <c r="A16" s="3" t="s">
        <v>25</v>
      </c>
      <c r="B16" s="2">
        <f t="shared" ref="B16:C16" si="11">B14-B15</f>
        <v>1.0991859999999889</v>
      </c>
      <c r="C16" s="2">
        <f t="shared" si="11"/>
        <v>1.2399999999814781E-3</v>
      </c>
      <c r="D16" s="2">
        <f>D14-D15</f>
        <v>-3.7818000000015672E-2</v>
      </c>
      <c r="E16" s="2">
        <f>(SUM('cash mesacny DvN'!E39:E50)+SUM('cash mesacny DvN'!F39:F50))</f>
        <v>-0.15208600000000003</v>
      </c>
      <c r="F16" s="2">
        <f>(SUM('cash mesacny DvN'!E51:E62)+SUM('cash mesacny DvN'!F51:F62))</f>
        <v>-0.14888452999999999</v>
      </c>
      <c r="G16" s="2">
        <f>(SUM('cash mesacny DvN'!E63:E74)+SUM('cash mesacny DvN'!F63:F74))</f>
        <v>-0.34286591</v>
      </c>
      <c r="H16" s="2">
        <f>(SUM('cash mesacny DvN'!E75:E86)+SUM('cash mesacny DvN'!F75:F86)+SUM('cash mesacny DvN'!G75:G86))</f>
        <v>-0.17934875000000003</v>
      </c>
      <c r="I16" s="2">
        <f>(SUM('cash mesacny DvN'!E87:E98)+SUM('cash mesacny DvN'!F87:F98)+SUM('cash mesacny DvN'!G87:G98))</f>
        <v>-5.4365670000000005E-2</v>
      </c>
      <c r="J16" s="2">
        <f>(SUM('cash mesacny DvN'!E99:E110)+SUM('cash mesacny DvN'!F99:F110)+SUM('cash mesacny DvN'!G99:G110))</f>
        <v>-9.9311299999999991E-2</v>
      </c>
      <c r="K16" s="2">
        <f>(SUM('cash mesacny DvN'!E111:E122)+SUM('cash mesacny DvN'!F111:F122)+SUM('cash mesacny DvN'!G111:G122))</f>
        <v>-0.87554162000000002</v>
      </c>
      <c r="L16" s="2">
        <f>(SUM('cash mesacny DvN'!E123:E134)+SUM('cash mesacny DvN'!F123:F134)+SUM('cash mesacny DvN'!G123:G134))</f>
        <v>4.8384799999999784E-3</v>
      </c>
      <c r="M16" s="2">
        <f>(SUM('cash mesacny DvN'!E135:E146)+SUM('cash mesacny DvN'!F135:F146)+SUM('cash mesacny DvN'!G135:G146))</f>
        <v>0.21903128000000002</v>
      </c>
      <c r="N16" s="2">
        <f>(SUM('cash mesacny DvN'!E147:E158)+SUM('cash mesacny DvN'!F147:F158)+SUM('cash mesacny DvN'!G147:G158))</f>
        <v>3.4812650000000001E-2</v>
      </c>
      <c r="O16" s="2">
        <f>(SUM('cash mesacny DvN'!E159:E170)+SUM('cash mesacny DvN'!F159:F170)+SUM('cash mesacny DvN'!G159:G170))</f>
        <v>2.2498969999999952E-2</v>
      </c>
      <c r="P16" s="2">
        <f>(SUM('cash mesacny DvN'!E171:E182)+SUM('cash mesacny DvN'!F171:F182)+SUM('cash mesacny DvN'!G171:G182))</f>
        <v>0.12121422000000009</v>
      </c>
      <c r="Q16" s="2">
        <f>(SUM('cash mesacny DvN'!E183:E194)+SUM('cash mesacny DvN'!F183:F194)+SUM('cash mesacny DvN'!G183:G194))</f>
        <v>0.1176932200000001</v>
      </c>
      <c r="R16" s="2">
        <f>SUM('cash mesacny DvN'!E195:G206)</f>
        <v>-0.36153628000000015</v>
      </c>
      <c r="S16" s="2">
        <f>SUM('cash mesacny DvN'!E207:I218)</f>
        <v>-0.18289647999999994</v>
      </c>
      <c r="T16" s="2">
        <f>SUM('cash mesacny DvN'!E219:I230)</f>
        <v>-0.63909874999999983</v>
      </c>
      <c r="U16" s="2">
        <f>SUM('cash mesacny DvN'!E231:I242)</f>
        <v>-1.9556951800000004</v>
      </c>
      <c r="V16" s="2">
        <f>SUM('cash mesacny DvN'!E243:E254)</f>
        <v>0.73441066999999993</v>
      </c>
    </row>
    <row r="17" spans="1:22" x14ac:dyDescent="0.2">
      <c r="A17" s="64" t="s">
        <v>44</v>
      </c>
      <c r="B17" s="2">
        <f t="shared" ref="B17" si="12">SUM(B18:B21)</f>
        <v>3472125.0024599996</v>
      </c>
      <c r="C17" s="2">
        <f t="shared" ref="C17" si="13">SUM(C18:C21)</f>
        <v>3821716.9665000001</v>
      </c>
      <c r="D17" s="2">
        <f t="shared" ref="D17" si="14">SUM(D18:D21)</f>
        <v>4199662.3688200004</v>
      </c>
      <c r="E17" s="2">
        <f>SUM(E18:E21)</f>
        <v>4532317.1015070034</v>
      </c>
      <c r="F17" s="2">
        <f t="shared" ref="F17" si="15">SUM(F18:F21)</f>
        <v>5035171</v>
      </c>
      <c r="G17" s="2">
        <f t="shared" ref="G17" si="16">SUM(G18:G21)</f>
        <v>5244936</v>
      </c>
      <c r="H17" s="2">
        <f t="shared" ref="H17" si="17">SUM(H18:H21)</f>
        <v>5390130.9942199998</v>
      </c>
      <c r="I17" s="2">
        <f t="shared" ref="I17" si="18">SUM(I18:I21)</f>
        <v>5639618.1457200004</v>
      </c>
      <c r="J17" s="2">
        <f t="shared" ref="J17" si="19">SUM(J18:J21)</f>
        <v>5894281.7854399998</v>
      </c>
      <c r="K17" s="2">
        <f t="shared" ref="K17:P17" si="20">SUM(K18:K21)</f>
        <v>6241424.0694400007</v>
      </c>
      <c r="L17" s="2">
        <f t="shared" si="20"/>
        <v>6357526.2135799993</v>
      </c>
      <c r="M17" s="2">
        <f t="shared" si="20"/>
        <v>6544245.2383599998</v>
      </c>
      <c r="N17" s="2">
        <f t="shared" si="20"/>
        <v>6766517.3132600002</v>
      </c>
      <c r="O17" s="2">
        <f t="shared" si="20"/>
        <v>7046922.4889900004</v>
      </c>
      <c r="P17" s="2">
        <f t="shared" si="20"/>
        <v>7353016.8308899999</v>
      </c>
      <c r="Q17" s="2">
        <f t="shared" ref="Q17:V17" si="21">SUM(Q18:Q21)</f>
        <v>7687276.7751500001</v>
      </c>
      <c r="R17" s="2">
        <f t="shared" si="21"/>
        <v>8086404.2872799998</v>
      </c>
      <c r="S17" s="2">
        <f t="shared" si="21"/>
        <v>8266576.1635499997</v>
      </c>
      <c r="T17" s="2">
        <f t="shared" si="21"/>
        <v>10323979.94888</v>
      </c>
      <c r="U17" s="2">
        <f t="shared" si="21"/>
        <v>12620656.1229</v>
      </c>
      <c r="V17" s="2">
        <f t="shared" si="21"/>
        <v>12723860.674789999</v>
      </c>
    </row>
    <row r="18" spans="1:22" x14ac:dyDescent="0.2">
      <c r="A18" s="3" t="s">
        <v>78</v>
      </c>
      <c r="B18" s="2">
        <v>2958677.0807399997</v>
      </c>
      <c r="C18" s="2">
        <v>3258170.2978600003</v>
      </c>
      <c r="D18" s="2">
        <v>3568126.5739800003</v>
      </c>
      <c r="E18" s="2">
        <v>3839895.7379008164</v>
      </c>
      <c r="F18" s="2">
        <v>4265785</v>
      </c>
      <c r="G18" s="2">
        <v>4436637</v>
      </c>
      <c r="H18" s="2">
        <v>4547850</v>
      </c>
      <c r="I18" s="2">
        <v>4760341</v>
      </c>
      <c r="J18" s="2">
        <v>4992741</v>
      </c>
      <c r="K18" s="2">
        <v>5328096</v>
      </c>
      <c r="L18" s="2">
        <v>5501141</v>
      </c>
      <c r="M18" s="2">
        <v>5571328</v>
      </c>
      <c r="N18" s="2">
        <v>5838508</v>
      </c>
      <c r="O18" s="2">
        <v>6116494</v>
      </c>
      <c r="P18" s="2">
        <v>6412409</v>
      </c>
      <c r="Q18" s="2">
        <v>6788614</v>
      </c>
      <c r="R18" s="2">
        <v>7058191</v>
      </c>
      <c r="S18" s="2">
        <v>7302068</v>
      </c>
      <c r="T18" s="2">
        <v>9174841</v>
      </c>
      <c r="U18" s="2">
        <v>11256320</v>
      </c>
      <c r="V18" s="2">
        <v>11371868</v>
      </c>
    </row>
    <row r="19" spans="1:22" x14ac:dyDescent="0.2">
      <c r="A19" s="3" t="s">
        <v>79</v>
      </c>
      <c r="B19" s="2">
        <v>513447.92171999998</v>
      </c>
      <c r="C19" s="2">
        <v>563546.66863999993</v>
      </c>
      <c r="D19" s="2">
        <v>631535.79483999999</v>
      </c>
      <c r="E19" s="2">
        <v>692421.36360618728</v>
      </c>
      <c r="F19" s="2">
        <v>769386</v>
      </c>
      <c r="G19" s="2">
        <v>808299</v>
      </c>
      <c r="H19" s="2">
        <v>843229</v>
      </c>
      <c r="I19" s="2">
        <v>879489</v>
      </c>
      <c r="J19" s="2">
        <v>901454</v>
      </c>
      <c r="K19" s="2">
        <v>913914</v>
      </c>
      <c r="L19" s="2">
        <v>913340</v>
      </c>
      <c r="M19" s="2">
        <v>914066</v>
      </c>
      <c r="N19" s="2">
        <v>927753</v>
      </c>
      <c r="O19" s="2">
        <v>931103</v>
      </c>
      <c r="P19" s="2">
        <v>944499</v>
      </c>
      <c r="Q19" s="2">
        <v>970437</v>
      </c>
      <c r="R19" s="2">
        <v>958059</v>
      </c>
      <c r="S19" s="2">
        <v>968516</v>
      </c>
      <c r="T19" s="2">
        <v>1144925</v>
      </c>
      <c r="U19" s="2">
        <v>1375777</v>
      </c>
      <c r="V19" s="2">
        <v>1388334</v>
      </c>
    </row>
    <row r="20" spans="1:22" x14ac:dyDescent="0.2">
      <c r="A20" s="3" t="s">
        <v>80</v>
      </c>
      <c r="B20" s="46" t="s">
        <v>43</v>
      </c>
      <c r="C20" s="46" t="s">
        <v>43</v>
      </c>
      <c r="D20" s="46" t="s">
        <v>43</v>
      </c>
      <c r="E20" s="46" t="s">
        <v>43</v>
      </c>
      <c r="F20" s="46" t="s">
        <v>43</v>
      </c>
      <c r="G20" s="46" t="s">
        <v>43</v>
      </c>
      <c r="H20" s="46">
        <v>37627.142329999995</v>
      </c>
      <c r="I20" s="46">
        <v>38575.148110000002</v>
      </c>
      <c r="J20" s="46">
        <v>38787.002390000001</v>
      </c>
      <c r="K20" s="46">
        <v>38700.216950000002</v>
      </c>
      <c r="L20" s="2">
        <v>39286.147509999995</v>
      </c>
      <c r="M20" s="2">
        <v>96240.933930000028</v>
      </c>
      <c r="N20" s="2">
        <v>37389.695570000003</v>
      </c>
      <c r="O20" s="2">
        <v>37133.382309999994</v>
      </c>
      <c r="P20" s="2">
        <v>37807.893319999996</v>
      </c>
      <c r="Q20" s="2">
        <v>41699.062429999998</v>
      </c>
      <c r="R20" s="2">
        <v>113473.28727999999</v>
      </c>
      <c r="S20" s="2">
        <v>43319</v>
      </c>
      <c r="T20" s="2">
        <v>47326.836450000003</v>
      </c>
      <c r="U20" s="2">
        <v>43112.887569999992</v>
      </c>
      <c r="V20" s="2">
        <v>54553.764669999997</v>
      </c>
    </row>
    <row r="21" spans="1:22" x14ac:dyDescent="0.2">
      <c r="A21" s="3" t="s">
        <v>81</v>
      </c>
      <c r="B21" s="46" t="s">
        <v>43</v>
      </c>
      <c r="C21" s="46" t="s">
        <v>43</v>
      </c>
      <c r="D21" s="46" t="s">
        <v>43</v>
      </c>
      <c r="E21" s="46" t="s">
        <v>43</v>
      </c>
      <c r="F21" s="46" t="s">
        <v>43</v>
      </c>
      <c r="G21" s="46" t="s">
        <v>43</v>
      </c>
      <c r="H21" s="46">
        <v>-38575.148110000002</v>
      </c>
      <c r="I21" s="46">
        <v>-38787.002390000001</v>
      </c>
      <c r="J21" s="46">
        <v>-38700.216950000002</v>
      </c>
      <c r="K21" s="46">
        <v>-39286.147509999995</v>
      </c>
      <c r="L21" s="2">
        <v>-96240.933930000028</v>
      </c>
      <c r="M21" s="2">
        <v>-37389.695570000003</v>
      </c>
      <c r="N21" s="2">
        <v>-37133.382309999994</v>
      </c>
      <c r="O21" s="2">
        <v>-37807.893319999996</v>
      </c>
      <c r="P21" s="2">
        <v>-41699.062429999998</v>
      </c>
      <c r="Q21" s="2">
        <v>-113473.28727999999</v>
      </c>
      <c r="R21" s="2">
        <v>-43319</v>
      </c>
      <c r="S21" s="2">
        <v>-47326.836450000003</v>
      </c>
      <c r="T21" s="2">
        <v>-43112.887569999992</v>
      </c>
      <c r="U21" s="2">
        <v>-54553.76466999999</v>
      </c>
      <c r="V21" s="2">
        <v>-90895.08988</v>
      </c>
    </row>
    <row r="22" spans="1:22" x14ac:dyDescent="0.2">
      <c r="K22" s="30"/>
      <c r="L22" s="30"/>
      <c r="M22" s="30"/>
      <c r="N22" s="30"/>
      <c r="O22" s="30"/>
      <c r="P22" s="30"/>
      <c r="Q22" s="30"/>
      <c r="R22" s="30"/>
    </row>
    <row r="23" spans="1:22" x14ac:dyDescent="0.2">
      <c r="E23" s="103"/>
      <c r="F23" s="103"/>
      <c r="G23" s="103"/>
      <c r="H23" s="103"/>
      <c r="I23" s="104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1:22" x14ac:dyDescent="0.2">
      <c r="E24" s="103"/>
      <c r="F24" s="103"/>
      <c r="G24" s="103"/>
      <c r="H24" s="103"/>
      <c r="I24" s="104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  <row r="26" spans="1:22" x14ac:dyDescent="0.2">
      <c r="E26" s="2"/>
    </row>
    <row r="30" spans="1:22" x14ac:dyDescent="0.2"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</row>
  </sheetData>
  <mergeCells count="1">
    <mergeCell ref="A1:H1"/>
  </mergeCells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67"/>
  <sheetViews>
    <sheetView zoomScale="80" zoomScaleNormal="80" workbookViewId="0">
      <pane xSplit="1" ySplit="3" topLeftCell="B237" activePane="bottomRight" state="frozen"/>
      <selection pane="topRight" activeCell="B1" sqref="B1"/>
      <selection pane="bottomLeft" activeCell="A4" sqref="A4"/>
      <selection pane="bottomRight" activeCell="A262" sqref="A262"/>
    </sheetView>
  </sheetViews>
  <sheetFormatPr defaultColWidth="9" defaultRowHeight="14.25" x14ac:dyDescent="0.2"/>
  <cols>
    <col min="1" max="1" width="14.625" customWidth="1"/>
    <col min="2" max="23" width="11.625" customWidth="1"/>
    <col min="24" max="24" width="10.625" bestFit="1" customWidth="1"/>
  </cols>
  <sheetData>
    <row r="1" spans="1:32" ht="15.75" customHeight="1" x14ac:dyDescent="0.2">
      <c r="A1" s="49" t="s">
        <v>102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5"/>
    </row>
    <row r="2" spans="1:32" x14ac:dyDescent="0.2">
      <c r="A2" s="51"/>
      <c r="B2" s="52"/>
      <c r="C2" s="127" t="s">
        <v>13</v>
      </c>
      <c r="D2" s="128"/>
      <c r="E2" s="128"/>
      <c r="F2" s="128"/>
      <c r="G2" s="128"/>
      <c r="H2" s="128"/>
      <c r="I2" s="128"/>
      <c r="J2" s="129"/>
      <c r="K2" s="130" t="s">
        <v>12</v>
      </c>
      <c r="L2" s="131"/>
      <c r="M2" s="131"/>
      <c r="N2" s="131"/>
      <c r="O2" s="131"/>
      <c r="P2" s="131"/>
      <c r="Q2" s="132"/>
      <c r="R2" s="133" t="s">
        <v>1</v>
      </c>
      <c r="S2" s="133"/>
      <c r="T2" s="133"/>
      <c r="U2" s="133"/>
      <c r="V2" s="133"/>
      <c r="W2" s="133"/>
      <c r="X2" s="133"/>
    </row>
    <row r="3" spans="1:32" ht="25.5" x14ac:dyDescent="0.2">
      <c r="A3" s="53" t="s">
        <v>19</v>
      </c>
      <c r="B3" s="54" t="s">
        <v>0</v>
      </c>
      <c r="C3" s="55" t="s">
        <v>2</v>
      </c>
      <c r="D3" s="56" t="s">
        <v>3</v>
      </c>
      <c r="E3" s="56" t="s">
        <v>4</v>
      </c>
      <c r="F3" s="56" t="s">
        <v>88</v>
      </c>
      <c r="G3" s="57" t="s">
        <v>5</v>
      </c>
      <c r="H3" s="57" t="s">
        <v>29</v>
      </c>
      <c r="I3" s="57" t="s">
        <v>46</v>
      </c>
      <c r="J3" s="54" t="s">
        <v>6</v>
      </c>
      <c r="K3" s="56" t="s">
        <v>2</v>
      </c>
      <c r="L3" s="56" t="s">
        <v>3</v>
      </c>
      <c r="M3" s="56" t="s">
        <v>4</v>
      </c>
      <c r="N3" s="56" t="s">
        <v>88</v>
      </c>
      <c r="O3" s="57" t="s">
        <v>5</v>
      </c>
      <c r="P3" s="57" t="s">
        <v>29</v>
      </c>
      <c r="Q3" s="54" t="s">
        <v>46</v>
      </c>
      <c r="R3" s="66" t="s">
        <v>2</v>
      </c>
      <c r="S3" s="66" t="s">
        <v>3</v>
      </c>
      <c r="T3" s="66" t="s">
        <v>4</v>
      </c>
      <c r="U3" s="66" t="s">
        <v>88</v>
      </c>
      <c r="V3" s="60" t="s">
        <v>5</v>
      </c>
      <c r="W3" s="62" t="s">
        <v>29</v>
      </c>
      <c r="X3" s="61" t="s">
        <v>46</v>
      </c>
    </row>
    <row r="4" spans="1:32" ht="15" x14ac:dyDescent="0.25">
      <c r="A4" s="8">
        <v>38353</v>
      </c>
      <c r="B4" s="26">
        <f t="shared" ref="B4:B15" si="0">SUM(C4:G4)+J4</f>
        <v>13857.94901414061</v>
      </c>
      <c r="C4" s="20">
        <v>10161.622784305915</v>
      </c>
      <c r="D4" s="21">
        <v>499.08437894177786</v>
      </c>
      <c r="E4" s="21">
        <v>3197.2418508929163</v>
      </c>
      <c r="F4" s="21"/>
      <c r="G4" s="21">
        <v>0</v>
      </c>
      <c r="H4" s="21"/>
      <c r="I4" s="21"/>
      <c r="J4" s="22">
        <v>0</v>
      </c>
      <c r="K4" s="114">
        <v>91.885999999999996</v>
      </c>
      <c r="L4" s="114">
        <v>13.898999999999999</v>
      </c>
      <c r="M4" s="114">
        <v>16.552</v>
      </c>
      <c r="N4" s="114"/>
      <c r="O4" s="114">
        <v>8.2000000000000003E-2</v>
      </c>
      <c r="P4" s="114"/>
      <c r="Q4" s="115"/>
      <c r="R4" s="10">
        <v>110.58945632964668</v>
      </c>
      <c r="S4" s="10">
        <v>35.907934307632047</v>
      </c>
      <c r="T4" s="10">
        <v>193.16347576685092</v>
      </c>
      <c r="U4" s="10"/>
      <c r="V4" s="10"/>
      <c r="W4" s="10"/>
      <c r="X4" s="12"/>
      <c r="Y4" s="5"/>
      <c r="Z4" s="113"/>
      <c r="AA4" s="113"/>
      <c r="AB4" s="113"/>
      <c r="AC4" s="113"/>
      <c r="AD4" s="113"/>
      <c r="AE4" s="113"/>
      <c r="AF4" s="113"/>
    </row>
    <row r="5" spans="1:32" x14ac:dyDescent="0.2">
      <c r="A5" s="8">
        <v>38384</v>
      </c>
      <c r="B5" s="26">
        <f t="shared" si="0"/>
        <v>13833.70622717918</v>
      </c>
      <c r="C5" s="20">
        <v>10241.34803160061</v>
      </c>
      <c r="D5" s="21">
        <v>380.38013675894575</v>
      </c>
      <c r="E5" s="21">
        <v>3209.7104162517426</v>
      </c>
      <c r="F5" s="21"/>
      <c r="G5" s="21">
        <v>2.2676425678815639</v>
      </c>
      <c r="H5" s="21"/>
      <c r="I5" s="21"/>
      <c r="J5" s="22">
        <v>0</v>
      </c>
      <c r="K5" s="114">
        <v>101.11</v>
      </c>
      <c r="L5" s="114">
        <v>10.130000000000001</v>
      </c>
      <c r="M5" s="114">
        <v>15.314</v>
      </c>
      <c r="N5" s="114"/>
      <c r="O5" s="114">
        <v>7.0999999999999994E-2</v>
      </c>
      <c r="P5" s="114"/>
      <c r="Q5" s="116"/>
      <c r="R5" s="10">
        <v>101.28917052319861</v>
      </c>
      <c r="S5" s="10">
        <v>37.549865425364835</v>
      </c>
      <c r="T5" s="10">
        <v>209.59320988975728</v>
      </c>
      <c r="U5" s="10"/>
      <c r="V5" s="10">
        <v>31.938627716641747</v>
      </c>
      <c r="W5" s="10"/>
      <c r="X5" s="67"/>
      <c r="Z5" s="113"/>
      <c r="AA5" s="113"/>
      <c r="AB5" s="113"/>
      <c r="AC5" s="113"/>
      <c r="AD5" s="113"/>
      <c r="AE5" s="113"/>
      <c r="AF5" s="113"/>
    </row>
    <row r="6" spans="1:32" x14ac:dyDescent="0.2">
      <c r="A6" s="8">
        <v>38412</v>
      </c>
      <c r="B6" s="26">
        <f t="shared" si="0"/>
        <v>13157.414592046738</v>
      </c>
      <c r="C6" s="20">
        <v>10018.707627962558</v>
      </c>
      <c r="D6" s="21">
        <v>418.64804487817827</v>
      </c>
      <c r="E6" s="21">
        <v>2716.8017659164839</v>
      </c>
      <c r="F6" s="21"/>
      <c r="G6" s="21">
        <v>3.2571532895173605</v>
      </c>
      <c r="H6" s="21"/>
      <c r="I6" s="21"/>
      <c r="J6" s="22">
        <v>0</v>
      </c>
      <c r="K6" s="114">
        <v>94.385999999999996</v>
      </c>
      <c r="L6" s="114">
        <v>10.612</v>
      </c>
      <c r="M6" s="114">
        <v>15.507999999999999</v>
      </c>
      <c r="N6" s="114"/>
      <c r="O6" s="114">
        <v>9.4E-2</v>
      </c>
      <c r="P6" s="114"/>
      <c r="Q6" s="116"/>
      <c r="R6" s="10">
        <v>106.14611942409422</v>
      </c>
      <c r="S6" s="10">
        <v>39.450437700544505</v>
      </c>
      <c r="T6" s="10">
        <v>175.18711412925484</v>
      </c>
      <c r="U6" s="10"/>
      <c r="V6" s="10">
        <v>34.650566909759156</v>
      </c>
      <c r="W6" s="10"/>
      <c r="X6" s="67"/>
      <c r="Z6" s="113"/>
      <c r="AA6" s="113"/>
      <c r="AB6" s="113"/>
      <c r="AC6" s="113"/>
      <c r="AD6" s="113"/>
      <c r="AE6" s="113"/>
      <c r="AF6" s="113"/>
    </row>
    <row r="7" spans="1:32" x14ac:dyDescent="0.2">
      <c r="A7" s="8">
        <v>38443</v>
      </c>
      <c r="B7" s="26">
        <f t="shared" si="0"/>
        <v>14762.073302794926</v>
      </c>
      <c r="C7" s="20">
        <v>11286.834704906061</v>
      </c>
      <c r="D7" s="21">
        <v>510.00942707296014</v>
      </c>
      <c r="E7" s="21">
        <v>2962.5842129721832</v>
      </c>
      <c r="F7" s="21"/>
      <c r="G7" s="21">
        <v>2.6449578437230299</v>
      </c>
      <c r="H7" s="21"/>
      <c r="I7" s="21"/>
      <c r="J7" s="22">
        <v>0</v>
      </c>
      <c r="K7" s="114">
        <v>99.700999999999993</v>
      </c>
      <c r="L7" s="114">
        <v>12.877000000000001</v>
      </c>
      <c r="M7" s="114">
        <v>14.769</v>
      </c>
      <c r="N7" s="114"/>
      <c r="O7" s="114">
        <v>8.2000000000000003E-2</v>
      </c>
      <c r="P7" s="114"/>
      <c r="Q7" s="116"/>
      <c r="R7" s="10">
        <v>113.20683548716724</v>
      </c>
      <c r="S7" s="10">
        <v>39.606230261160221</v>
      </c>
      <c r="T7" s="10">
        <v>200.59477371333085</v>
      </c>
      <c r="U7" s="10"/>
      <c r="V7" s="10">
        <v>32.255583460036945</v>
      </c>
      <c r="W7" s="10"/>
      <c r="X7" s="67"/>
      <c r="Z7" s="113"/>
      <c r="AA7" s="113"/>
      <c r="AB7" s="113"/>
      <c r="AC7" s="113"/>
      <c r="AD7" s="113"/>
      <c r="AE7" s="113"/>
      <c r="AF7" s="113"/>
    </row>
    <row r="8" spans="1:32" x14ac:dyDescent="0.2">
      <c r="A8" s="8">
        <v>38473</v>
      </c>
      <c r="B8" s="26">
        <f t="shared" si="0"/>
        <v>13330.324809134967</v>
      </c>
      <c r="C8" s="20">
        <v>9940.551782513443</v>
      </c>
      <c r="D8" s="21">
        <v>412.10154019783573</v>
      </c>
      <c r="E8" s="21">
        <v>2974.5878045542058</v>
      </c>
      <c r="F8" s="21"/>
      <c r="G8" s="21">
        <v>3.0836818694815111</v>
      </c>
      <c r="H8" s="21"/>
      <c r="I8" s="21"/>
      <c r="J8" s="22">
        <v>0</v>
      </c>
      <c r="K8" s="114">
        <v>86.498000000000005</v>
      </c>
      <c r="L8" s="114">
        <v>10.603999999999999</v>
      </c>
      <c r="M8" s="114">
        <v>15.11</v>
      </c>
      <c r="N8" s="114"/>
      <c r="O8" s="114">
        <v>8.5000000000000006E-2</v>
      </c>
      <c r="P8" s="114"/>
      <c r="Q8" s="116"/>
      <c r="R8" s="10">
        <v>114.92233095000397</v>
      </c>
      <c r="S8" s="10">
        <v>38.862838570146707</v>
      </c>
      <c r="T8" s="10">
        <v>196.86219752178729</v>
      </c>
      <c r="U8" s="10"/>
      <c r="V8" s="10">
        <v>36.27861022919425</v>
      </c>
      <c r="W8" s="10"/>
      <c r="X8" s="67"/>
      <c r="Z8" s="113"/>
      <c r="AA8" s="113"/>
      <c r="AB8" s="113"/>
      <c r="AC8" s="113"/>
      <c r="AD8" s="113"/>
      <c r="AE8" s="113"/>
      <c r="AF8" s="113"/>
    </row>
    <row r="9" spans="1:32" x14ac:dyDescent="0.2">
      <c r="A9" s="8">
        <v>38504</v>
      </c>
      <c r="B9" s="26">
        <f t="shared" si="0"/>
        <v>13216.921795127135</v>
      </c>
      <c r="C9" s="20">
        <v>9579.5844785235349</v>
      </c>
      <c r="D9" s="21">
        <v>368.89341432649536</v>
      </c>
      <c r="E9" s="21">
        <v>3262.8441213569677</v>
      </c>
      <c r="F9" s="21"/>
      <c r="G9" s="21">
        <v>5.5997809201354309</v>
      </c>
      <c r="H9" s="21"/>
      <c r="I9" s="21"/>
      <c r="J9" s="22">
        <v>0</v>
      </c>
      <c r="K9" s="114">
        <v>78.991</v>
      </c>
      <c r="L9" s="114">
        <v>10.013999999999999</v>
      </c>
      <c r="M9" s="114">
        <v>15.525</v>
      </c>
      <c r="N9" s="114"/>
      <c r="O9" s="114">
        <v>0.183</v>
      </c>
      <c r="P9" s="114"/>
      <c r="Q9" s="116"/>
      <c r="R9" s="10">
        <v>121.27437908778892</v>
      </c>
      <c r="S9" s="10">
        <v>36.837768556670198</v>
      </c>
      <c r="T9" s="10">
        <v>210.16709316308967</v>
      </c>
      <c r="U9" s="10"/>
      <c r="V9" s="10">
        <v>30.599895738444978</v>
      </c>
      <c r="W9" s="10"/>
      <c r="X9" s="67"/>
      <c r="Z9" s="113"/>
      <c r="AA9" s="113"/>
      <c r="AB9" s="113"/>
      <c r="AC9" s="113"/>
      <c r="AD9" s="113"/>
      <c r="AE9" s="113"/>
      <c r="AF9" s="113"/>
    </row>
    <row r="10" spans="1:32" x14ac:dyDescent="0.2">
      <c r="A10" s="8">
        <v>38534</v>
      </c>
      <c r="B10" s="26">
        <f t="shared" si="0"/>
        <v>11991.084777268805</v>
      </c>
      <c r="C10" s="20">
        <v>8491.3830910177257</v>
      </c>
      <c r="D10" s="21">
        <v>322.30166633472749</v>
      </c>
      <c r="E10" s="21">
        <v>3175.5844785235345</v>
      </c>
      <c r="F10" s="21"/>
      <c r="G10" s="21">
        <v>1.8155413928168358</v>
      </c>
      <c r="H10" s="21"/>
      <c r="I10" s="21"/>
      <c r="J10" s="22">
        <v>0</v>
      </c>
      <c r="K10" s="114">
        <v>67.736999999999995</v>
      </c>
      <c r="L10" s="114">
        <v>7.8</v>
      </c>
      <c r="M10" s="114">
        <v>16.248000000000001</v>
      </c>
      <c r="N10" s="114"/>
      <c r="O10" s="114">
        <v>6.8000000000000005E-2</v>
      </c>
      <c r="P10" s="114"/>
      <c r="Q10" s="116"/>
      <c r="R10" s="10">
        <v>125.35812172103466</v>
      </c>
      <c r="S10" s="10">
        <v>41.320726453170188</v>
      </c>
      <c r="T10" s="10">
        <v>195.44463801843514</v>
      </c>
      <c r="U10" s="10"/>
      <c r="V10" s="10">
        <v>26.699138129659353</v>
      </c>
      <c r="W10" s="10"/>
      <c r="X10" s="67"/>
      <c r="Z10" s="113"/>
      <c r="AA10" s="113"/>
      <c r="AB10" s="113"/>
      <c r="AC10" s="113"/>
      <c r="AD10" s="113"/>
      <c r="AE10" s="113"/>
      <c r="AF10" s="113"/>
    </row>
    <row r="11" spans="1:32" x14ac:dyDescent="0.2">
      <c r="A11" s="8">
        <v>38565</v>
      </c>
      <c r="B11" s="26">
        <f t="shared" si="0"/>
        <v>12364.254530969927</v>
      </c>
      <c r="C11" s="20">
        <v>8682.7407554935926</v>
      </c>
      <c r="D11" s="21">
        <v>251.72804222266481</v>
      </c>
      <c r="E11" s="21">
        <v>3426.8113921529575</v>
      </c>
      <c r="F11" s="21"/>
      <c r="G11" s="21">
        <v>2.9743411007103493</v>
      </c>
      <c r="H11" s="21"/>
      <c r="I11" s="21"/>
      <c r="J11" s="22">
        <v>0</v>
      </c>
      <c r="K11" s="114">
        <v>64.063000000000002</v>
      </c>
      <c r="L11" s="114">
        <v>5.7060000000000004</v>
      </c>
      <c r="M11" s="114">
        <v>16.282</v>
      </c>
      <c r="N11" s="114"/>
      <c r="O11" s="114">
        <v>8.7999999999999995E-2</v>
      </c>
      <c r="P11" s="114"/>
      <c r="Q11" s="116"/>
      <c r="R11" s="10">
        <v>135.53440762208439</v>
      </c>
      <c r="S11" s="10">
        <v>44.116376134361168</v>
      </c>
      <c r="T11" s="10">
        <v>210.46624445110905</v>
      </c>
      <c r="U11" s="10"/>
      <c r="V11" s="10">
        <v>33.799330689890333</v>
      </c>
      <c r="W11" s="10"/>
      <c r="X11" s="67"/>
      <c r="Z11" s="113"/>
      <c r="AA11" s="113"/>
      <c r="AB11" s="113"/>
      <c r="AC11" s="113"/>
      <c r="AD11" s="113"/>
      <c r="AE11" s="113"/>
      <c r="AF11" s="113"/>
    </row>
    <row r="12" spans="1:32" x14ac:dyDescent="0.2">
      <c r="A12" s="8">
        <v>38596</v>
      </c>
      <c r="B12" s="26">
        <f t="shared" si="0"/>
        <v>12101.137555599815</v>
      </c>
      <c r="C12" s="20">
        <v>8250.3114917347157</v>
      </c>
      <c r="D12" s="21">
        <v>260.4697935338246</v>
      </c>
      <c r="E12" s="21">
        <v>3588.1296554471219</v>
      </c>
      <c r="F12" s="21"/>
      <c r="G12" s="21">
        <v>2.2266148841532232</v>
      </c>
      <c r="H12" s="21"/>
      <c r="I12" s="21"/>
      <c r="J12" s="22">
        <v>0</v>
      </c>
      <c r="K12" s="114">
        <v>61.148000000000003</v>
      </c>
      <c r="L12" s="114">
        <v>5.6680000000000001</v>
      </c>
      <c r="M12" s="114">
        <v>18.408000000000001</v>
      </c>
      <c r="N12" s="114"/>
      <c r="O12" s="114">
        <v>6.4000000000000001E-2</v>
      </c>
      <c r="P12" s="114"/>
      <c r="Q12" s="116"/>
      <c r="R12" s="10">
        <v>134.9236523146254</v>
      </c>
      <c r="S12" s="10">
        <v>45.954444871881542</v>
      </c>
      <c r="T12" s="10">
        <v>194.92229766661896</v>
      </c>
      <c r="U12" s="10"/>
      <c r="V12" s="10">
        <v>34.790857564894111</v>
      </c>
      <c r="W12" s="10"/>
      <c r="X12" s="67"/>
      <c r="Z12" s="113"/>
      <c r="AA12" s="113"/>
      <c r="AB12" s="113"/>
      <c r="AC12" s="113"/>
      <c r="AD12" s="113"/>
      <c r="AE12" s="113"/>
      <c r="AF12" s="113"/>
    </row>
    <row r="13" spans="1:32" x14ac:dyDescent="0.2">
      <c r="A13" s="8">
        <v>38626</v>
      </c>
      <c r="B13" s="26">
        <f t="shared" si="0"/>
        <v>12214.562487552281</v>
      </c>
      <c r="C13" s="20">
        <v>8469.0074520347862</v>
      </c>
      <c r="D13" s="21">
        <v>250.76621522936998</v>
      </c>
      <c r="E13" s="21">
        <v>3492.6140211113325</v>
      </c>
      <c r="F13" s="21"/>
      <c r="G13" s="21">
        <v>2.1747991767908119</v>
      </c>
      <c r="H13" s="21"/>
      <c r="I13" s="21"/>
      <c r="J13" s="22">
        <v>0</v>
      </c>
      <c r="K13" s="114">
        <v>65.563000000000002</v>
      </c>
      <c r="L13" s="114">
        <v>6.29</v>
      </c>
      <c r="M13" s="114">
        <v>17.22</v>
      </c>
      <c r="N13" s="114"/>
      <c r="O13" s="114">
        <v>7.1999999999999995E-2</v>
      </c>
      <c r="P13" s="114"/>
      <c r="Q13" s="116"/>
      <c r="R13" s="10">
        <v>129.17358040411187</v>
      </c>
      <c r="S13" s="10">
        <v>39.867442802761524</v>
      </c>
      <c r="T13" s="10">
        <v>202.82311388567553</v>
      </c>
      <c r="U13" s="10"/>
      <c r="V13" s="10">
        <v>30.205544122094611</v>
      </c>
      <c r="W13" s="10"/>
      <c r="X13" s="67"/>
      <c r="Z13" s="113"/>
      <c r="AA13" s="113"/>
      <c r="AB13" s="113"/>
      <c r="AC13" s="113"/>
      <c r="AD13" s="113"/>
      <c r="AE13" s="113"/>
      <c r="AF13" s="113"/>
    </row>
    <row r="14" spans="1:32" x14ac:dyDescent="0.2">
      <c r="A14" s="8">
        <v>38657</v>
      </c>
      <c r="B14" s="26">
        <f t="shared" si="0"/>
        <v>13355.963241054238</v>
      </c>
      <c r="C14" s="20">
        <v>9389.0419106419704</v>
      </c>
      <c r="D14" s="21">
        <v>414.70115514837687</v>
      </c>
      <c r="E14" s="21">
        <v>3549.5611763924849</v>
      </c>
      <c r="F14" s="21"/>
      <c r="G14" s="21">
        <v>2.6589988714067578</v>
      </c>
      <c r="H14" s="21"/>
      <c r="I14" s="21"/>
      <c r="J14" s="22">
        <v>0</v>
      </c>
      <c r="K14" s="114">
        <v>76.040999999999997</v>
      </c>
      <c r="L14" s="114">
        <v>10.196999999999999</v>
      </c>
      <c r="M14" s="114">
        <v>17.11</v>
      </c>
      <c r="N14" s="114"/>
      <c r="O14" s="114">
        <v>4.4999999999999998E-2</v>
      </c>
      <c r="P14" s="114"/>
      <c r="Q14" s="116"/>
      <c r="R14" s="10">
        <v>123.47341448221314</v>
      </c>
      <c r="S14" s="10">
        <v>40.668937447129238</v>
      </c>
      <c r="T14" s="10">
        <v>207.45535805917504</v>
      </c>
      <c r="U14" s="10"/>
      <c r="V14" s="10">
        <v>59.088863809039069</v>
      </c>
      <c r="W14" s="10"/>
      <c r="X14" s="67"/>
      <c r="Z14" s="113"/>
      <c r="AA14" s="113"/>
      <c r="AB14" s="113"/>
      <c r="AC14" s="113"/>
      <c r="AD14" s="113"/>
      <c r="AE14" s="113"/>
      <c r="AF14" s="113"/>
    </row>
    <row r="15" spans="1:32" x14ac:dyDescent="0.2">
      <c r="A15" s="9">
        <v>38687</v>
      </c>
      <c r="B15" s="27">
        <f t="shared" si="0"/>
        <v>13172.376266348005</v>
      </c>
      <c r="C15" s="23">
        <v>9368.7370045807602</v>
      </c>
      <c r="D15" s="24">
        <v>431.64278032264485</v>
      </c>
      <c r="E15" s="24">
        <v>3367.0161654384915</v>
      </c>
      <c r="F15" s="24"/>
      <c r="G15" s="24">
        <v>4.9803160061076808</v>
      </c>
      <c r="H15" s="24"/>
      <c r="I15" s="24"/>
      <c r="J15" s="25">
        <v>0</v>
      </c>
      <c r="K15" s="117">
        <v>80.28</v>
      </c>
      <c r="L15" s="117">
        <v>10.345000000000001</v>
      </c>
      <c r="M15" s="117">
        <v>18.186</v>
      </c>
      <c r="N15" s="117"/>
      <c r="O15" s="117">
        <v>8.2000000000000003E-2</v>
      </c>
      <c r="P15" s="117"/>
      <c r="Q15" s="118"/>
      <c r="R15" s="11">
        <v>116.70075989761784</v>
      </c>
      <c r="S15" s="11">
        <v>41.724773351633139</v>
      </c>
      <c r="T15" s="11">
        <v>185.14330613870513</v>
      </c>
      <c r="U15" s="11"/>
      <c r="V15" s="11">
        <v>60.735561050093665</v>
      </c>
      <c r="W15" s="10"/>
      <c r="X15" s="67"/>
      <c r="Z15" s="113"/>
      <c r="AA15" s="113"/>
      <c r="AB15" s="113"/>
      <c r="AC15" s="113"/>
      <c r="AD15" s="113"/>
      <c r="AE15" s="113"/>
      <c r="AF15" s="113"/>
    </row>
    <row r="16" spans="1:32" x14ac:dyDescent="0.2">
      <c r="A16" s="8">
        <v>38718</v>
      </c>
      <c r="B16" s="26">
        <f t="shared" ref="B16:B79" si="1">SUM(C16:G16)+J16</f>
        <v>14173.715328951734</v>
      </c>
      <c r="C16" s="20">
        <v>10362.574951868817</v>
      </c>
      <c r="D16" s="21">
        <v>484.16839275044811</v>
      </c>
      <c r="E16" s="21">
        <v>3324.2251543517223</v>
      </c>
      <c r="F16" s="21"/>
      <c r="G16" s="21">
        <v>2.7468299807475267</v>
      </c>
      <c r="H16" s="21"/>
      <c r="I16" s="21"/>
      <c r="J16" s="22">
        <v>0</v>
      </c>
      <c r="K16" s="114">
        <v>79.033000000000001</v>
      </c>
      <c r="L16" s="114">
        <v>11.090999999999999</v>
      </c>
      <c r="M16" s="114">
        <v>16.428000000000001</v>
      </c>
      <c r="N16" s="114"/>
      <c r="O16" s="114">
        <v>6.2E-2</v>
      </c>
      <c r="P16" s="114"/>
      <c r="Q16" s="116"/>
      <c r="R16" s="10">
        <v>131.11706441447012</v>
      </c>
      <c r="S16" s="10">
        <v>43.654169394143729</v>
      </c>
      <c r="T16" s="10">
        <v>202.35117813195291</v>
      </c>
      <c r="U16" s="10"/>
      <c r="V16" s="10">
        <v>44.303709366895596</v>
      </c>
      <c r="W16" s="10"/>
      <c r="X16" s="67"/>
      <c r="Z16" s="113"/>
      <c r="AA16" s="113"/>
      <c r="AB16" s="113"/>
      <c r="AC16" s="113"/>
      <c r="AD16" s="113"/>
      <c r="AE16" s="113"/>
      <c r="AF16" s="113"/>
    </row>
    <row r="17" spans="1:32" x14ac:dyDescent="0.2">
      <c r="A17" s="8">
        <v>38749</v>
      </c>
      <c r="B17" s="26">
        <f t="shared" si="1"/>
        <v>15587.593839208657</v>
      </c>
      <c r="C17" s="20">
        <v>11796.97437429463</v>
      </c>
      <c r="D17" s="21">
        <v>406.03960034521674</v>
      </c>
      <c r="E17" s="21">
        <v>3381.3396733718378</v>
      </c>
      <c r="F17" s="21"/>
      <c r="G17" s="21">
        <v>3.2401911969727144</v>
      </c>
      <c r="H17" s="21"/>
      <c r="I17" s="21"/>
      <c r="J17" s="22">
        <v>0</v>
      </c>
      <c r="K17" s="114">
        <v>90.494</v>
      </c>
      <c r="L17" s="114">
        <v>8.77</v>
      </c>
      <c r="M17" s="114">
        <v>17.024000000000001</v>
      </c>
      <c r="N17" s="114"/>
      <c r="O17" s="114">
        <v>8.8999999999999996E-2</v>
      </c>
      <c r="P17" s="114"/>
      <c r="Q17" s="116"/>
      <c r="R17" s="10">
        <v>130.36195078452306</v>
      </c>
      <c r="S17" s="10">
        <v>46.298700153388452</v>
      </c>
      <c r="T17" s="10">
        <v>198.6219263023871</v>
      </c>
      <c r="U17" s="10"/>
      <c r="V17" s="10">
        <v>36.406642662614765</v>
      </c>
      <c r="W17" s="10"/>
      <c r="X17" s="67"/>
      <c r="Z17" s="113"/>
      <c r="AA17" s="113"/>
      <c r="AB17" s="113"/>
      <c r="AC17" s="113"/>
      <c r="AD17" s="113"/>
      <c r="AE17" s="113"/>
      <c r="AF17" s="113"/>
    </row>
    <row r="18" spans="1:32" x14ac:dyDescent="0.2">
      <c r="A18" s="8">
        <v>38777</v>
      </c>
      <c r="B18" s="26">
        <f t="shared" si="1"/>
        <v>15246.448765186216</v>
      </c>
      <c r="C18" s="20">
        <v>11797.152675429859</v>
      </c>
      <c r="D18" s="21">
        <v>543.15275841465836</v>
      </c>
      <c r="E18" s="21">
        <v>2904.1496049923653</v>
      </c>
      <c r="F18" s="21"/>
      <c r="G18" s="21">
        <v>1.9937263493328021</v>
      </c>
      <c r="H18" s="21"/>
      <c r="I18" s="21"/>
      <c r="J18" s="22">
        <v>0</v>
      </c>
      <c r="K18" s="114">
        <v>96.155000000000001</v>
      </c>
      <c r="L18" s="114">
        <v>9.9930000000000003</v>
      </c>
      <c r="M18" s="114">
        <v>16.263999999999999</v>
      </c>
      <c r="N18" s="114"/>
      <c r="O18" s="114">
        <v>5.1999999999999998E-2</v>
      </c>
      <c r="P18" s="114"/>
      <c r="Q18" s="116"/>
      <c r="R18" s="10">
        <v>122.68891555748385</v>
      </c>
      <c r="S18" s="10">
        <v>54.353323167683214</v>
      </c>
      <c r="T18" s="10">
        <v>178.56305982491179</v>
      </c>
      <c r="U18" s="10"/>
      <c r="V18" s="10">
        <v>38.340891333323114</v>
      </c>
      <c r="W18" s="10"/>
      <c r="X18" s="67"/>
      <c r="Z18" s="113"/>
      <c r="AA18" s="113"/>
      <c r="AB18" s="113"/>
      <c r="AC18" s="113"/>
      <c r="AD18" s="113"/>
      <c r="AE18" s="113"/>
      <c r="AF18" s="113"/>
    </row>
    <row r="19" spans="1:32" x14ac:dyDescent="0.2">
      <c r="A19" s="8">
        <v>38808</v>
      </c>
      <c r="B19" s="26">
        <f t="shared" si="1"/>
        <v>15478.45891090752</v>
      </c>
      <c r="C19" s="20">
        <v>11795.644531301865</v>
      </c>
      <c r="D19" s="21">
        <v>474.39158866095727</v>
      </c>
      <c r="E19" s="21">
        <v>3205.7180508530837</v>
      </c>
      <c r="F19" s="21"/>
      <c r="G19" s="21">
        <v>2.704740091615216</v>
      </c>
      <c r="H19" s="21"/>
      <c r="I19" s="21"/>
      <c r="J19" s="22">
        <v>0</v>
      </c>
      <c r="K19" s="114">
        <v>93.015000000000001</v>
      </c>
      <c r="L19" s="114">
        <v>11.183</v>
      </c>
      <c r="M19" s="114">
        <v>15.611000000000001</v>
      </c>
      <c r="N19" s="114"/>
      <c r="O19" s="114">
        <v>0.08</v>
      </c>
      <c r="P19" s="114"/>
      <c r="Q19" s="116"/>
      <c r="R19" s="10">
        <v>126.81443349246749</v>
      </c>
      <c r="S19" s="10">
        <v>42.420780529460544</v>
      </c>
      <c r="T19" s="10">
        <v>205.34994880872995</v>
      </c>
      <c r="U19" s="10"/>
      <c r="V19" s="10">
        <v>33.809251145190203</v>
      </c>
      <c r="W19" s="10"/>
      <c r="X19" s="67"/>
      <c r="Z19" s="113"/>
      <c r="AA19" s="113"/>
      <c r="AB19" s="113"/>
      <c r="AC19" s="113"/>
      <c r="AD19" s="113"/>
      <c r="AE19" s="113"/>
      <c r="AF19" s="113"/>
    </row>
    <row r="20" spans="1:32" x14ac:dyDescent="0.2">
      <c r="A20" s="8">
        <v>38838</v>
      </c>
      <c r="B20" s="26">
        <f t="shared" si="1"/>
        <v>15051.970532098519</v>
      </c>
      <c r="C20" s="20">
        <v>11310.917554603997</v>
      </c>
      <c r="D20" s="21">
        <v>376.15295757817171</v>
      </c>
      <c r="E20" s="21">
        <v>3361.6875124477197</v>
      </c>
      <c r="F20" s="21"/>
      <c r="G20" s="21">
        <v>3.2125074686317467</v>
      </c>
      <c r="H20" s="21"/>
      <c r="I20" s="21"/>
      <c r="J20" s="22">
        <v>0</v>
      </c>
      <c r="K20" s="114">
        <v>89.680999999999997</v>
      </c>
      <c r="L20" s="114">
        <v>11.464</v>
      </c>
      <c r="M20" s="114">
        <v>16.702999999999999</v>
      </c>
      <c r="N20" s="114"/>
      <c r="O20" s="114">
        <v>0.08</v>
      </c>
      <c r="P20" s="114"/>
      <c r="Q20" s="116"/>
      <c r="R20" s="10">
        <v>126.12390087759944</v>
      </c>
      <c r="S20" s="10">
        <v>32.811667618472754</v>
      </c>
      <c r="T20" s="10">
        <v>201.26249850013286</v>
      </c>
      <c r="U20" s="10"/>
      <c r="V20" s="10">
        <v>40.15634335789683</v>
      </c>
      <c r="W20" s="10"/>
      <c r="X20" s="67"/>
      <c r="Z20" s="113"/>
      <c r="AA20" s="113"/>
      <c r="AB20" s="113"/>
      <c r="AC20" s="113"/>
      <c r="AD20" s="113"/>
      <c r="AE20" s="113"/>
      <c r="AF20" s="113"/>
    </row>
    <row r="21" spans="1:32" x14ac:dyDescent="0.2">
      <c r="A21" s="8">
        <v>38869</v>
      </c>
      <c r="B21" s="26">
        <f t="shared" si="1"/>
        <v>14674.114917347142</v>
      </c>
      <c r="C21" s="20">
        <v>10772.338976299541</v>
      </c>
      <c r="D21" s="21">
        <v>513.79104428068774</v>
      </c>
      <c r="E21" s="21">
        <v>3383.0464050985861</v>
      </c>
      <c r="F21" s="21"/>
      <c r="G21" s="21">
        <v>4.9384916683263631</v>
      </c>
      <c r="H21" s="21"/>
      <c r="I21" s="21"/>
      <c r="J21" s="22">
        <v>0</v>
      </c>
      <c r="K21" s="114">
        <v>80.599999999999994</v>
      </c>
      <c r="L21" s="114">
        <v>9.4169999999999998</v>
      </c>
      <c r="M21" s="114">
        <v>16.332000000000001</v>
      </c>
      <c r="N21" s="114"/>
      <c r="O21" s="114">
        <v>0.104</v>
      </c>
      <c r="P21" s="114"/>
      <c r="Q21" s="116"/>
      <c r="R21" s="10">
        <v>133.65184834118537</v>
      </c>
      <c r="S21" s="10">
        <v>54.559949482923194</v>
      </c>
      <c r="T21" s="10">
        <v>207.14219967539714</v>
      </c>
      <c r="U21" s="10"/>
      <c r="V21" s="10">
        <v>47.485496810830412</v>
      </c>
      <c r="W21" s="10"/>
      <c r="X21" s="67"/>
      <c r="Z21" s="113"/>
      <c r="AA21" s="113"/>
      <c r="AB21" s="113"/>
      <c r="AC21" s="113"/>
      <c r="AD21" s="113"/>
      <c r="AE21" s="113"/>
      <c r="AF21" s="113"/>
    </row>
    <row r="22" spans="1:32" x14ac:dyDescent="0.2">
      <c r="A22" s="8">
        <v>38899</v>
      </c>
      <c r="B22" s="26">
        <f t="shared" si="1"/>
        <v>13635.071665670848</v>
      </c>
      <c r="C22" s="20">
        <v>9776.5087300006635</v>
      </c>
      <c r="D22" s="21">
        <v>392.76425678815639</v>
      </c>
      <c r="E22" s="21">
        <v>3464.3900617406889</v>
      </c>
      <c r="F22" s="21"/>
      <c r="G22" s="21">
        <v>1.4086171413397064</v>
      </c>
      <c r="H22" s="21"/>
      <c r="I22" s="21"/>
      <c r="J22" s="22">
        <v>0</v>
      </c>
      <c r="K22" s="114">
        <v>75.954999999999998</v>
      </c>
      <c r="L22" s="114">
        <v>9.7530000000000001</v>
      </c>
      <c r="M22" s="114">
        <v>16.571000000000002</v>
      </c>
      <c r="N22" s="114"/>
      <c r="O22" s="114">
        <v>0.04</v>
      </c>
      <c r="P22" s="114"/>
      <c r="Q22" s="116"/>
      <c r="R22" s="10">
        <v>128.71448528734993</v>
      </c>
      <c r="S22" s="10">
        <v>40.271122402148713</v>
      </c>
      <c r="T22" s="10">
        <v>209.06342777989795</v>
      </c>
      <c r="U22" s="10"/>
      <c r="V22" s="10">
        <v>35.215428533492663</v>
      </c>
      <c r="W22" s="10"/>
      <c r="X22" s="67"/>
      <c r="Z22" s="113"/>
      <c r="AA22" s="113"/>
      <c r="AB22" s="113"/>
      <c r="AC22" s="113"/>
      <c r="AD22" s="113"/>
      <c r="AE22" s="113"/>
      <c r="AF22" s="113"/>
    </row>
    <row r="23" spans="1:32" x14ac:dyDescent="0.2">
      <c r="A23" s="8">
        <v>38930</v>
      </c>
      <c r="B23" s="26">
        <f t="shared" si="1"/>
        <v>14822.253916882428</v>
      </c>
      <c r="C23" s="20">
        <v>10736.761717453363</v>
      </c>
      <c r="D23" s="21">
        <v>337.47218349598353</v>
      </c>
      <c r="E23" s="21">
        <v>3745.3276571732058</v>
      </c>
      <c r="F23" s="21"/>
      <c r="G23" s="21">
        <v>2.6923587598751908</v>
      </c>
      <c r="H23" s="21"/>
      <c r="I23" s="21"/>
      <c r="J23" s="22">
        <v>0</v>
      </c>
      <c r="K23" s="114">
        <v>79.605000000000004</v>
      </c>
      <c r="L23" s="114">
        <v>7.8040000000000003</v>
      </c>
      <c r="M23" s="114">
        <v>16.898</v>
      </c>
      <c r="N23" s="114"/>
      <c r="O23" s="114">
        <v>8.3000000000000004E-2</v>
      </c>
      <c r="P23" s="114"/>
      <c r="Q23" s="116"/>
      <c r="R23" s="10">
        <v>134.87546909683263</v>
      </c>
      <c r="S23" s="10">
        <v>43.243488402868216</v>
      </c>
      <c r="T23" s="10">
        <v>221.64325110505419</v>
      </c>
      <c r="U23" s="10"/>
      <c r="V23" s="10">
        <v>32.43805734789386</v>
      </c>
      <c r="W23" s="10"/>
      <c r="X23" s="67"/>
      <c r="Z23" s="113"/>
      <c r="AA23" s="113"/>
      <c r="AB23" s="113"/>
      <c r="AC23" s="113"/>
      <c r="AD23" s="113"/>
      <c r="AE23" s="113"/>
      <c r="AF23" s="113"/>
    </row>
    <row r="24" spans="1:32" x14ac:dyDescent="0.2">
      <c r="A24" s="8">
        <v>38961</v>
      </c>
      <c r="B24" s="26">
        <f t="shared" si="1"/>
        <v>13980.270165305717</v>
      </c>
      <c r="C24" s="20">
        <v>9811.7186815375426</v>
      </c>
      <c r="D24" s="21">
        <v>326.12869282347469</v>
      </c>
      <c r="E24" s="21">
        <v>3840.8792737170547</v>
      </c>
      <c r="F24" s="21"/>
      <c r="G24" s="21">
        <v>1.5435172276438953</v>
      </c>
      <c r="H24" s="21"/>
      <c r="I24" s="21"/>
      <c r="J24" s="22">
        <v>0</v>
      </c>
      <c r="K24" s="114">
        <v>69.23</v>
      </c>
      <c r="L24" s="114">
        <v>6.7839999999999998</v>
      </c>
      <c r="M24" s="114">
        <v>17.721</v>
      </c>
      <c r="N24" s="114"/>
      <c r="O24" s="114">
        <v>5.5E-2</v>
      </c>
      <c r="P24" s="114"/>
      <c r="Q24" s="116"/>
      <c r="R24" s="10">
        <v>141.72640013776603</v>
      </c>
      <c r="S24" s="10">
        <v>48.073215333648982</v>
      </c>
      <c r="T24" s="10">
        <v>216.7416778803146</v>
      </c>
      <c r="U24" s="10"/>
      <c r="V24" s="10">
        <v>28.063949593525372</v>
      </c>
      <c r="W24" s="10"/>
      <c r="X24" s="67"/>
      <c r="Z24" s="113"/>
      <c r="AA24" s="113"/>
      <c r="AB24" s="113"/>
      <c r="AC24" s="113"/>
      <c r="AD24" s="113"/>
      <c r="AE24" s="113"/>
      <c r="AF24" s="113"/>
    </row>
    <row r="25" spans="1:32" x14ac:dyDescent="0.2">
      <c r="A25" s="8">
        <v>38991</v>
      </c>
      <c r="B25" s="26">
        <f t="shared" si="1"/>
        <v>13778.145754497775</v>
      </c>
      <c r="C25" s="20">
        <v>9770.7949611631138</v>
      </c>
      <c r="D25" s="21">
        <v>302.75682135032861</v>
      </c>
      <c r="E25" s="21">
        <v>3702.7251875456413</v>
      </c>
      <c r="F25" s="21"/>
      <c r="G25" s="21">
        <v>1.8687844386908319</v>
      </c>
      <c r="H25" s="21"/>
      <c r="I25" s="21"/>
      <c r="J25" s="22">
        <v>0</v>
      </c>
      <c r="K25" s="114">
        <v>72.691000000000003</v>
      </c>
      <c r="L25" s="114">
        <v>6.7409999999999997</v>
      </c>
      <c r="M25" s="114">
        <v>17.47</v>
      </c>
      <c r="N25" s="114"/>
      <c r="O25" s="114">
        <v>6.7000000000000004E-2</v>
      </c>
      <c r="P25" s="114"/>
      <c r="Q25" s="116"/>
      <c r="R25" s="10">
        <v>134.41547043187072</v>
      </c>
      <c r="S25" s="10">
        <v>44.912746083715859</v>
      </c>
      <c r="T25" s="10">
        <v>211.94763523443854</v>
      </c>
      <c r="U25" s="10"/>
      <c r="V25" s="10">
        <v>27.892305055087043</v>
      </c>
      <c r="W25" s="10"/>
      <c r="X25" s="67"/>
      <c r="Z25" s="113"/>
      <c r="AA25" s="113"/>
      <c r="AB25" s="113"/>
      <c r="AC25" s="113"/>
      <c r="AD25" s="113"/>
      <c r="AE25" s="113"/>
      <c r="AF25" s="113"/>
    </row>
    <row r="26" spans="1:32" x14ac:dyDescent="0.2">
      <c r="A26" s="8">
        <v>39022</v>
      </c>
      <c r="B26" s="26">
        <f t="shared" si="1"/>
        <v>15172.163612826129</v>
      </c>
      <c r="C26" s="20">
        <v>10820.202217353779</v>
      </c>
      <c r="D26" s="21">
        <v>513.01530239660099</v>
      </c>
      <c r="E26" s="21">
        <v>3836.6189670052445</v>
      </c>
      <c r="F26" s="21"/>
      <c r="G26" s="21">
        <v>2.3271260705038839</v>
      </c>
      <c r="H26" s="21"/>
      <c r="I26" s="21"/>
      <c r="J26" s="22">
        <v>0</v>
      </c>
      <c r="K26" s="114">
        <v>82.558999999999997</v>
      </c>
      <c r="L26" s="114">
        <v>11.189</v>
      </c>
      <c r="M26" s="114">
        <v>17.448</v>
      </c>
      <c r="N26" s="114"/>
      <c r="O26" s="114">
        <v>6.7000000000000004E-2</v>
      </c>
      <c r="P26" s="114"/>
      <c r="Q26" s="116"/>
      <c r="R26" s="10">
        <v>131.06023834292785</v>
      </c>
      <c r="S26" s="10">
        <v>45.849968933470457</v>
      </c>
      <c r="T26" s="10">
        <v>219.88875326715063</v>
      </c>
      <c r="U26" s="10"/>
      <c r="V26" s="10">
        <v>34.733224932893783</v>
      </c>
      <c r="W26" s="10"/>
      <c r="X26" s="67"/>
      <c r="Z26" s="113"/>
      <c r="AA26" s="113"/>
      <c r="AB26" s="113"/>
      <c r="AC26" s="113"/>
      <c r="AD26" s="113"/>
      <c r="AE26" s="113"/>
      <c r="AF26" s="113"/>
    </row>
    <row r="27" spans="1:32" x14ac:dyDescent="0.2">
      <c r="A27" s="9">
        <v>39052</v>
      </c>
      <c r="B27" s="27">
        <f t="shared" si="1"/>
        <v>15085.857465400648</v>
      </c>
      <c r="C27" s="23">
        <v>11004.929363340634</v>
      </c>
      <c r="D27" s="24">
        <v>420.50235676824008</v>
      </c>
      <c r="E27" s="24">
        <v>3658.0537409546569</v>
      </c>
      <c r="F27" s="24"/>
      <c r="G27" s="24">
        <v>2.5330943371174399</v>
      </c>
      <c r="H27" s="24"/>
      <c r="I27" s="24"/>
      <c r="J27" s="25">
        <v>-0.16108999999999998</v>
      </c>
      <c r="K27" s="117">
        <v>80.272000000000006</v>
      </c>
      <c r="L27" s="117">
        <v>9.58</v>
      </c>
      <c r="M27" s="117">
        <v>17.221</v>
      </c>
      <c r="N27" s="117"/>
      <c r="O27" s="117">
        <v>8.1000000000000003E-2</v>
      </c>
      <c r="P27" s="117"/>
      <c r="Q27" s="118"/>
      <c r="R27" s="11">
        <v>137.09549236770772</v>
      </c>
      <c r="S27" s="11">
        <v>43.893774192926934</v>
      </c>
      <c r="T27" s="11">
        <v>212.41819528219366</v>
      </c>
      <c r="U27" s="11"/>
      <c r="V27" s="11">
        <v>31.272769594042469</v>
      </c>
      <c r="W27" s="10"/>
      <c r="X27" s="67"/>
      <c r="Z27" s="113"/>
      <c r="AA27" s="113"/>
      <c r="AB27" s="113"/>
      <c r="AC27" s="113"/>
      <c r="AD27" s="113"/>
      <c r="AE27" s="113"/>
      <c r="AF27" s="113"/>
    </row>
    <row r="28" spans="1:32" x14ac:dyDescent="0.2">
      <c r="A28" s="8">
        <v>39083</v>
      </c>
      <c r="B28" s="26">
        <f t="shared" si="1"/>
        <v>15921.015023899621</v>
      </c>
      <c r="C28" s="20">
        <v>11786.143550753502</v>
      </c>
      <c r="D28" s="21">
        <v>495.19079864568812</v>
      </c>
      <c r="E28" s="21">
        <v>3638.2809201354307</v>
      </c>
      <c r="F28" s="21"/>
      <c r="G28" s="21">
        <v>1.3997543650003321</v>
      </c>
      <c r="H28" s="21"/>
      <c r="I28" s="21"/>
      <c r="J28" s="22">
        <v>0</v>
      </c>
      <c r="K28" s="114">
        <v>84.733999999999995</v>
      </c>
      <c r="L28" s="114">
        <v>11.007999999999999</v>
      </c>
      <c r="M28" s="114">
        <v>16.788</v>
      </c>
      <c r="N28" s="114"/>
      <c r="O28" s="114">
        <v>5.8999999999999997E-2</v>
      </c>
      <c r="P28" s="114"/>
      <c r="Q28" s="116"/>
      <c r="R28" s="10">
        <v>139.09580039598629</v>
      </c>
      <c r="S28" s="10">
        <v>44.984629237435328</v>
      </c>
      <c r="T28" s="10">
        <v>216.71913986987317</v>
      </c>
      <c r="U28" s="10"/>
      <c r="V28" s="10">
        <v>23.724650254242913</v>
      </c>
      <c r="W28" s="10"/>
      <c r="X28" s="67"/>
      <c r="Z28" s="113"/>
      <c r="AA28" s="113"/>
      <c r="AB28" s="113"/>
      <c r="AC28" s="113"/>
      <c r="AD28" s="113"/>
      <c r="AE28" s="113"/>
      <c r="AF28" s="113"/>
    </row>
    <row r="29" spans="1:32" x14ac:dyDescent="0.2">
      <c r="A29" s="8">
        <v>39114</v>
      </c>
      <c r="B29" s="26">
        <f t="shared" si="1"/>
        <v>16870.225917811855</v>
      </c>
      <c r="C29" s="20">
        <v>12621.492730531765</v>
      </c>
      <c r="D29" s="21">
        <v>576.69381929230553</v>
      </c>
      <c r="E29" s="21">
        <v>3671.351324437363</v>
      </c>
      <c r="F29" s="21"/>
      <c r="G29" s="21">
        <v>1.46478125207462</v>
      </c>
      <c r="H29" s="21"/>
      <c r="I29" s="21"/>
      <c r="J29" s="22">
        <v>-0.77673770165305711</v>
      </c>
      <c r="K29" s="114">
        <v>96.260999999999996</v>
      </c>
      <c r="L29" s="114">
        <v>11.59</v>
      </c>
      <c r="M29" s="114">
        <v>17.565000000000001</v>
      </c>
      <c r="N29" s="114"/>
      <c r="O29" s="114">
        <v>5.7000000000000002E-2</v>
      </c>
      <c r="P29" s="114"/>
      <c r="Q29" s="116"/>
      <c r="R29" s="10">
        <v>131.11740715899236</v>
      </c>
      <c r="S29" s="10">
        <v>49.757879145151477</v>
      </c>
      <c r="T29" s="10">
        <v>209.01516222245164</v>
      </c>
      <c r="U29" s="10"/>
      <c r="V29" s="10">
        <v>25.697916703063509</v>
      </c>
      <c r="W29" s="10"/>
      <c r="X29" s="67"/>
      <c r="Z29" s="113"/>
      <c r="AA29" s="113"/>
      <c r="AB29" s="113"/>
      <c r="AC29" s="113"/>
      <c r="AD29" s="113"/>
      <c r="AE29" s="113"/>
      <c r="AF29" s="113"/>
    </row>
    <row r="30" spans="1:32" x14ac:dyDescent="0.2">
      <c r="A30" s="8">
        <v>39142</v>
      </c>
      <c r="B30" s="26">
        <f t="shared" si="1"/>
        <v>16960.498273916215</v>
      </c>
      <c r="C30" s="20">
        <v>12872.621622518753</v>
      </c>
      <c r="D30" s="21">
        <v>771.82364070902213</v>
      </c>
      <c r="E30" s="21">
        <v>3315.1314147248222</v>
      </c>
      <c r="F30" s="21"/>
      <c r="G30" s="21">
        <v>1.6691894045010953</v>
      </c>
      <c r="H30" s="21"/>
      <c r="I30" s="21"/>
      <c r="J30" s="22">
        <v>-0.74759344088163049</v>
      </c>
      <c r="K30" s="114">
        <v>105.623</v>
      </c>
      <c r="L30" s="114">
        <v>16.594000000000001</v>
      </c>
      <c r="M30" s="114">
        <v>16.420999999999999</v>
      </c>
      <c r="N30" s="114"/>
      <c r="O30" s="114">
        <v>5.7000000000000002E-2</v>
      </c>
      <c r="P30" s="114"/>
      <c r="Q30" s="116"/>
      <c r="R30" s="10">
        <v>121.87328160077591</v>
      </c>
      <c r="S30" s="10">
        <v>46.512211685490058</v>
      </c>
      <c r="T30" s="10">
        <v>201.88364988276123</v>
      </c>
      <c r="U30" s="10"/>
      <c r="V30" s="10">
        <v>29.284024640370095</v>
      </c>
      <c r="W30" s="10"/>
      <c r="X30" s="67"/>
      <c r="Z30" s="113"/>
      <c r="AA30" s="113"/>
      <c r="AB30" s="113"/>
      <c r="AC30" s="113"/>
      <c r="AD30" s="113"/>
      <c r="AE30" s="113"/>
      <c r="AF30" s="113"/>
    </row>
    <row r="31" spans="1:32" x14ac:dyDescent="0.2">
      <c r="A31" s="8">
        <v>39173</v>
      </c>
      <c r="B31" s="26">
        <f t="shared" si="1"/>
        <v>16932.109340768773</v>
      </c>
      <c r="C31" s="20">
        <v>12765.586270995153</v>
      </c>
      <c r="D31" s="21">
        <v>523.00730266215226</v>
      </c>
      <c r="E31" s="21">
        <v>3642.2404899422427</v>
      </c>
      <c r="F31" s="21"/>
      <c r="G31" s="21">
        <v>3.0137090884949878</v>
      </c>
      <c r="H31" s="21"/>
      <c r="I31" s="21"/>
      <c r="J31" s="22">
        <v>-1.7384319192723892</v>
      </c>
      <c r="K31" s="114">
        <v>93.31</v>
      </c>
      <c r="L31" s="114">
        <v>11.135999999999999</v>
      </c>
      <c r="M31" s="114">
        <v>16.295999999999999</v>
      </c>
      <c r="N31" s="114"/>
      <c r="O31" s="114">
        <v>0.08</v>
      </c>
      <c r="P31" s="114"/>
      <c r="Q31" s="116"/>
      <c r="R31" s="10">
        <v>136.80834070298096</v>
      </c>
      <c r="S31" s="10">
        <v>46.965454621242124</v>
      </c>
      <c r="T31" s="10">
        <v>223.50518470435949</v>
      </c>
      <c r="U31" s="10"/>
      <c r="V31" s="10">
        <v>37.671363606187342</v>
      </c>
      <c r="W31" s="10"/>
      <c r="X31" s="67"/>
      <c r="Z31" s="113"/>
      <c r="AA31" s="113"/>
      <c r="AB31" s="113"/>
      <c r="AC31" s="113"/>
      <c r="AD31" s="113"/>
      <c r="AE31" s="113"/>
      <c r="AF31" s="113"/>
    </row>
    <row r="32" spans="1:32" x14ac:dyDescent="0.2">
      <c r="A32" s="8">
        <v>39203</v>
      </c>
      <c r="B32" s="26">
        <f t="shared" si="1"/>
        <v>16119.681338378807</v>
      </c>
      <c r="C32" s="20">
        <v>12057.112195445794</v>
      </c>
      <c r="D32" s="21">
        <v>466.21184359025426</v>
      </c>
      <c r="E32" s="21">
        <v>3597.1774546903002</v>
      </c>
      <c r="F32" s="21"/>
      <c r="G32" s="21">
        <v>1.3903604859589722</v>
      </c>
      <c r="H32" s="21"/>
      <c r="I32" s="21"/>
      <c r="J32" s="22">
        <v>-2.2105158334993029</v>
      </c>
      <c r="K32" s="114">
        <v>86.156999999999996</v>
      </c>
      <c r="L32" s="114">
        <v>9.5890000000000004</v>
      </c>
      <c r="M32" s="114">
        <v>16.318000000000001</v>
      </c>
      <c r="N32" s="114"/>
      <c r="O32" s="114">
        <v>9.8000000000000004E-2</v>
      </c>
      <c r="P32" s="114"/>
      <c r="Q32" s="116"/>
      <c r="R32" s="10">
        <v>139.94350076541423</v>
      </c>
      <c r="S32" s="10">
        <v>48.619443486312882</v>
      </c>
      <c r="T32" s="10">
        <v>220.44230020163624</v>
      </c>
      <c r="U32" s="10"/>
      <c r="V32" s="10">
        <v>14.187351897540534</v>
      </c>
      <c r="W32" s="10"/>
      <c r="X32" s="67"/>
      <c r="Z32" s="113"/>
      <c r="AA32" s="113"/>
      <c r="AB32" s="113"/>
      <c r="AC32" s="113"/>
      <c r="AD32" s="113"/>
      <c r="AE32" s="113"/>
      <c r="AF32" s="113"/>
    </row>
    <row r="33" spans="1:32" x14ac:dyDescent="0.2">
      <c r="A33" s="8">
        <v>39234</v>
      </c>
      <c r="B33" s="26">
        <f t="shared" si="1"/>
        <v>16614.270995153689</v>
      </c>
      <c r="C33" s="20">
        <v>12211.783110934077</v>
      </c>
      <c r="D33" s="21">
        <v>504.9786231162451</v>
      </c>
      <c r="E33" s="21">
        <v>3899.1040297417512</v>
      </c>
      <c r="F33" s="21"/>
      <c r="G33" s="21">
        <v>3.7693022638252667</v>
      </c>
      <c r="H33" s="21"/>
      <c r="I33" s="21"/>
      <c r="J33" s="22">
        <v>-5.364070902210714</v>
      </c>
      <c r="K33" s="114">
        <v>83.805000000000007</v>
      </c>
      <c r="L33" s="114">
        <v>9.86</v>
      </c>
      <c r="M33" s="114">
        <v>16.856999999999999</v>
      </c>
      <c r="N33" s="114"/>
      <c r="O33" s="114">
        <v>9.0999999999999998E-2</v>
      </c>
      <c r="P33" s="114"/>
      <c r="Q33" s="116"/>
      <c r="R33" s="10">
        <v>145.71664114234326</v>
      </c>
      <c r="S33" s="10">
        <v>51.214870498604981</v>
      </c>
      <c r="T33" s="10">
        <v>231.304741635033</v>
      </c>
      <c r="U33" s="10"/>
      <c r="V33" s="10">
        <v>41.420903998079858</v>
      </c>
      <c r="W33" s="10"/>
      <c r="X33" s="67"/>
      <c r="Z33" s="113"/>
      <c r="AA33" s="113"/>
      <c r="AB33" s="113"/>
      <c r="AC33" s="113"/>
      <c r="AD33" s="113"/>
      <c r="AE33" s="113"/>
      <c r="AF33" s="113"/>
    </row>
    <row r="34" spans="1:32" x14ac:dyDescent="0.2">
      <c r="A34" s="8">
        <v>39264</v>
      </c>
      <c r="B34" s="26">
        <f t="shared" si="1"/>
        <v>15823.909181437961</v>
      </c>
      <c r="C34" s="20">
        <v>11545.479220606785</v>
      </c>
      <c r="D34" s="21">
        <v>475.28576644758675</v>
      </c>
      <c r="E34" s="21">
        <v>3804.3312421164442</v>
      </c>
      <c r="F34" s="21"/>
      <c r="G34" s="21">
        <v>2.4955188209520016</v>
      </c>
      <c r="H34" s="21"/>
      <c r="I34" s="21"/>
      <c r="J34" s="22">
        <v>-3.6825665538073422</v>
      </c>
      <c r="K34" s="114">
        <v>80.03</v>
      </c>
      <c r="L34" s="114">
        <v>9.68</v>
      </c>
      <c r="M34" s="114">
        <v>16.914999999999999</v>
      </c>
      <c r="N34" s="114"/>
      <c r="O34" s="114">
        <v>6.8000000000000005E-2</v>
      </c>
      <c r="P34" s="114"/>
      <c r="Q34" s="116"/>
      <c r="R34" s="10">
        <v>144.26439111091821</v>
      </c>
      <c r="S34" s="10">
        <v>49.099769261114332</v>
      </c>
      <c r="T34" s="10">
        <v>224.9087343846553</v>
      </c>
      <c r="U34" s="10"/>
      <c r="V34" s="10">
        <v>36.698806190470613</v>
      </c>
      <c r="W34" s="10"/>
      <c r="X34" s="67"/>
      <c r="Z34" s="113"/>
      <c r="AA34" s="113"/>
      <c r="AB34" s="113"/>
      <c r="AC34" s="113"/>
      <c r="AD34" s="113"/>
      <c r="AE34" s="113"/>
      <c r="AF34" s="113"/>
    </row>
    <row r="35" spans="1:32" x14ac:dyDescent="0.2">
      <c r="A35" s="8">
        <v>39295</v>
      </c>
      <c r="B35" s="26">
        <f t="shared" si="1"/>
        <v>16599.987637588791</v>
      </c>
      <c r="C35" s="20">
        <v>12064.069593374492</v>
      </c>
      <c r="D35" s="21">
        <v>401.98486357299345</v>
      </c>
      <c r="E35" s="21">
        <v>4136.5966938856791</v>
      </c>
      <c r="F35" s="21"/>
      <c r="G35" s="21">
        <v>2.4528646351988312</v>
      </c>
      <c r="H35" s="21"/>
      <c r="I35" s="21"/>
      <c r="J35" s="22">
        <v>-5.1163778795724619</v>
      </c>
      <c r="K35" s="114">
        <v>79.350999999999999</v>
      </c>
      <c r="L35" s="114">
        <v>7.3940000000000001</v>
      </c>
      <c r="M35" s="114">
        <v>17.422000000000001</v>
      </c>
      <c r="N35" s="114"/>
      <c r="O35" s="114">
        <v>9.1999999999999998E-2</v>
      </c>
      <c r="P35" s="114"/>
      <c r="Q35" s="116"/>
      <c r="R35" s="10">
        <v>152.03424775206983</v>
      </c>
      <c r="S35" s="10">
        <v>54.366359693399168</v>
      </c>
      <c r="T35" s="10">
        <v>237.43523670564113</v>
      </c>
      <c r="U35" s="10"/>
      <c r="V35" s="10">
        <v>26.661572121726429</v>
      </c>
      <c r="W35" s="10"/>
      <c r="X35" s="67"/>
      <c r="Z35" s="113"/>
      <c r="AA35" s="113"/>
      <c r="AB35" s="113"/>
      <c r="AC35" s="113"/>
      <c r="AD35" s="113"/>
      <c r="AE35" s="113"/>
      <c r="AF35" s="113"/>
    </row>
    <row r="36" spans="1:32" x14ac:dyDescent="0.2">
      <c r="A36" s="8">
        <v>39326</v>
      </c>
      <c r="B36" s="26">
        <f t="shared" si="1"/>
        <v>16192.912500829849</v>
      </c>
      <c r="C36" s="20">
        <v>11564.583051185024</v>
      </c>
      <c r="D36" s="21">
        <v>418.55802297019187</v>
      </c>
      <c r="E36" s="21">
        <v>4213.6208590586202</v>
      </c>
      <c r="F36" s="21"/>
      <c r="G36" s="21">
        <v>2.4705238000398326</v>
      </c>
      <c r="H36" s="21"/>
      <c r="I36" s="21"/>
      <c r="J36" s="22">
        <v>-6.3199561840270864</v>
      </c>
      <c r="K36" s="114">
        <v>75.691999999999993</v>
      </c>
      <c r="L36" s="114">
        <v>7.3780000000000001</v>
      </c>
      <c r="M36" s="114">
        <v>17.532</v>
      </c>
      <c r="N36" s="114"/>
      <c r="O36" s="114">
        <v>7.3999999999999996E-2</v>
      </c>
      <c r="P36" s="114"/>
      <c r="Q36" s="116"/>
      <c r="R36" s="10">
        <v>152.7847467524312</v>
      </c>
      <c r="S36" s="10">
        <v>56.730553397965821</v>
      </c>
      <c r="T36" s="10">
        <v>240.33885803437261</v>
      </c>
      <c r="U36" s="10"/>
      <c r="V36" s="10">
        <v>33.385456757295039</v>
      </c>
      <c r="W36" s="10"/>
      <c r="X36" s="67"/>
      <c r="Z36" s="113"/>
      <c r="AA36" s="113"/>
      <c r="AB36" s="113"/>
      <c r="AC36" s="113"/>
      <c r="AD36" s="113"/>
      <c r="AE36" s="113"/>
      <c r="AF36" s="113"/>
    </row>
    <row r="37" spans="1:32" x14ac:dyDescent="0.2">
      <c r="A37" s="8">
        <v>39356</v>
      </c>
      <c r="B37" s="26">
        <f t="shared" si="1"/>
        <v>16494.74460598818</v>
      </c>
      <c r="C37" s="20">
        <v>11942.542123083051</v>
      </c>
      <c r="D37" s="21">
        <v>413.97298015003651</v>
      </c>
      <c r="E37" s="21">
        <v>4147.2162915753834</v>
      </c>
      <c r="F37" s="21"/>
      <c r="G37" s="21">
        <v>1.3596561110004648</v>
      </c>
      <c r="H37" s="21"/>
      <c r="I37" s="21"/>
      <c r="J37" s="22">
        <v>-10.346444931288588</v>
      </c>
      <c r="K37" s="114">
        <v>83.397999999999996</v>
      </c>
      <c r="L37" s="114">
        <v>7.9160000000000004</v>
      </c>
      <c r="M37" s="114">
        <v>17.545000000000002</v>
      </c>
      <c r="N37" s="114"/>
      <c r="O37" s="114">
        <v>6.4000000000000001E-2</v>
      </c>
      <c r="P37" s="114"/>
      <c r="Q37" s="116"/>
      <c r="R37" s="10">
        <v>143.19938275597798</v>
      </c>
      <c r="S37" s="10">
        <v>52.29572765917591</v>
      </c>
      <c r="T37" s="10">
        <v>236.37596418212502</v>
      </c>
      <c r="U37" s="10"/>
      <c r="V37" s="10">
        <v>21.244626734382262</v>
      </c>
      <c r="W37" s="10"/>
      <c r="X37" s="67"/>
      <c r="Z37" s="113"/>
      <c r="AA37" s="113"/>
      <c r="AB37" s="113"/>
      <c r="AC37" s="113"/>
      <c r="AD37" s="113"/>
      <c r="AE37" s="113"/>
      <c r="AF37" s="113"/>
    </row>
    <row r="38" spans="1:32" x14ac:dyDescent="0.2">
      <c r="A38" s="8">
        <v>39387</v>
      </c>
      <c r="B38" s="26">
        <f t="shared" si="1"/>
        <v>17906.745867357102</v>
      </c>
      <c r="C38" s="20">
        <v>13070.761501692888</v>
      </c>
      <c r="D38" s="21">
        <v>615.21356967403563</v>
      </c>
      <c r="E38" s="21">
        <v>4229.6662351457217</v>
      </c>
      <c r="F38" s="21"/>
      <c r="G38" s="21">
        <v>1.6144194383588926</v>
      </c>
      <c r="H38" s="21"/>
      <c r="I38" s="21"/>
      <c r="J38" s="22">
        <v>-10.509858593905594</v>
      </c>
      <c r="K38" s="114">
        <v>89.596000000000004</v>
      </c>
      <c r="L38" s="114">
        <v>11.457000000000001</v>
      </c>
      <c r="M38" s="114">
        <v>17.311</v>
      </c>
      <c r="N38" s="114"/>
      <c r="O38" s="114">
        <v>5.6000000000000001E-2</v>
      </c>
      <c r="P38" s="114"/>
      <c r="Q38" s="116"/>
      <c r="R38" s="10">
        <v>145.88554736475834</v>
      </c>
      <c r="S38" s="10">
        <v>53.697614530333915</v>
      </c>
      <c r="T38" s="10">
        <v>244.33402086221025</v>
      </c>
      <c r="U38" s="10"/>
      <c r="V38" s="10">
        <v>28.828918542123084</v>
      </c>
      <c r="W38" s="10"/>
      <c r="X38" s="67"/>
      <c r="Z38" s="113"/>
      <c r="AA38" s="113"/>
      <c r="AB38" s="113"/>
      <c r="AC38" s="113"/>
      <c r="AD38" s="113"/>
      <c r="AE38" s="113"/>
      <c r="AF38" s="113"/>
    </row>
    <row r="39" spans="1:32" x14ac:dyDescent="0.2">
      <c r="A39" s="9">
        <v>39417</v>
      </c>
      <c r="B39" s="27">
        <f t="shared" si="1"/>
        <v>17816.198894642501</v>
      </c>
      <c r="C39" s="23">
        <v>13149.907120095599</v>
      </c>
      <c r="D39" s="24">
        <v>603.36241120626698</v>
      </c>
      <c r="E39" s="24">
        <v>4061.19073225785</v>
      </c>
      <c r="F39" s="24"/>
      <c r="G39" s="24">
        <v>1.7386310827856337</v>
      </c>
      <c r="H39" s="24"/>
      <c r="I39" s="24"/>
      <c r="J39" s="25">
        <v>0</v>
      </c>
      <c r="K39" s="117">
        <v>90.870999999999995</v>
      </c>
      <c r="L39" s="117">
        <v>11.585000000000001</v>
      </c>
      <c r="M39" s="117">
        <v>18.398</v>
      </c>
      <c r="N39" s="117"/>
      <c r="O39" s="117">
        <v>5.5E-2</v>
      </c>
      <c r="P39" s="117"/>
      <c r="Q39" s="118"/>
      <c r="R39" s="11">
        <v>144.70961164833221</v>
      </c>
      <c r="S39" s="11">
        <v>52.081347536147341</v>
      </c>
      <c r="T39" s="11">
        <v>220.74088119675235</v>
      </c>
      <c r="U39" s="11"/>
      <c r="V39" s="11">
        <v>31.611474232466065</v>
      </c>
      <c r="W39" s="10"/>
      <c r="X39" s="67"/>
      <c r="Z39" s="113"/>
      <c r="AA39" s="113"/>
      <c r="AB39" s="113"/>
      <c r="AC39" s="113"/>
      <c r="AD39" s="113"/>
      <c r="AE39" s="113"/>
      <c r="AF39" s="113"/>
    </row>
    <row r="40" spans="1:32" x14ac:dyDescent="0.2">
      <c r="A40" s="8">
        <v>39448</v>
      </c>
      <c r="B40" s="26">
        <f t="shared" si="1"/>
        <v>19222.217317267477</v>
      </c>
      <c r="C40" s="20">
        <v>14357.247500497908</v>
      </c>
      <c r="D40" s="21">
        <v>747.72478921861523</v>
      </c>
      <c r="E40" s="21">
        <v>4135.8117141339699</v>
      </c>
      <c r="F40" s="21"/>
      <c r="G40" s="21">
        <v>1.7381331740025228</v>
      </c>
      <c r="H40" s="21"/>
      <c r="I40" s="21"/>
      <c r="J40" s="22">
        <v>-20.30481975702051</v>
      </c>
      <c r="K40" s="114">
        <v>92.715999999999994</v>
      </c>
      <c r="L40" s="114">
        <v>14.045</v>
      </c>
      <c r="M40" s="114">
        <v>16.971</v>
      </c>
      <c r="N40" s="114"/>
      <c r="O40" s="114">
        <v>5.0999999999999997E-2</v>
      </c>
      <c r="P40" s="114"/>
      <c r="Q40" s="116"/>
      <c r="R40" s="10">
        <v>154.85188641116861</v>
      </c>
      <c r="S40" s="10">
        <v>53.237792041197231</v>
      </c>
      <c r="T40" s="10">
        <v>243.69876342784576</v>
      </c>
      <c r="U40" s="10"/>
      <c r="V40" s="10">
        <v>34.081042627500445</v>
      </c>
      <c r="W40" s="10"/>
      <c r="X40" s="67"/>
      <c r="Z40" s="113"/>
      <c r="AA40" s="113"/>
      <c r="AB40" s="113"/>
      <c r="AC40" s="113"/>
      <c r="AD40" s="113"/>
      <c r="AE40" s="113"/>
      <c r="AF40" s="113"/>
    </row>
    <row r="41" spans="1:32" x14ac:dyDescent="0.2">
      <c r="A41" s="8">
        <v>39479</v>
      </c>
      <c r="B41" s="26">
        <f t="shared" si="1"/>
        <v>20241.352800570934</v>
      </c>
      <c r="C41" s="20">
        <v>15396.848452167562</v>
      </c>
      <c r="D41" s="21">
        <v>624.97424151895359</v>
      </c>
      <c r="E41" s="21">
        <v>4237.2820819225917</v>
      </c>
      <c r="F41" s="21"/>
      <c r="G41" s="21">
        <v>1.9723494655779061</v>
      </c>
      <c r="H41" s="21"/>
      <c r="I41" s="21"/>
      <c r="J41" s="22">
        <v>-19.724324503750911</v>
      </c>
      <c r="K41" s="114">
        <v>107.62</v>
      </c>
      <c r="L41" s="114">
        <v>11.225</v>
      </c>
      <c r="M41" s="114">
        <v>17.263999999999999</v>
      </c>
      <c r="N41" s="114"/>
      <c r="O41" s="114">
        <v>4.9000000000000002E-2</v>
      </c>
      <c r="P41" s="114"/>
      <c r="Q41" s="116"/>
      <c r="R41" s="10">
        <v>143.06679476089539</v>
      </c>
      <c r="S41" s="10">
        <v>55.676992562935745</v>
      </c>
      <c r="T41" s="10">
        <v>245.44034302146616</v>
      </c>
      <c r="U41" s="10"/>
      <c r="V41" s="10">
        <v>40.252029909753183</v>
      </c>
      <c r="W41" s="10"/>
      <c r="X41" s="67"/>
      <c r="Z41" s="113"/>
      <c r="AA41" s="113"/>
      <c r="AB41" s="113"/>
      <c r="AC41" s="113"/>
      <c r="AD41" s="113"/>
      <c r="AE41" s="113"/>
      <c r="AF41" s="113"/>
    </row>
    <row r="42" spans="1:32" x14ac:dyDescent="0.2">
      <c r="A42" s="8">
        <v>39508</v>
      </c>
      <c r="B42" s="26">
        <f t="shared" si="1"/>
        <v>19814.837650534424</v>
      </c>
      <c r="C42" s="20">
        <v>15165.758582619663</v>
      </c>
      <c r="D42" s="21">
        <v>655.06954126004109</v>
      </c>
      <c r="E42" s="21">
        <v>4002.3147779326828</v>
      </c>
      <c r="F42" s="21"/>
      <c r="G42" s="21">
        <v>2.3671247427471287</v>
      </c>
      <c r="H42" s="21"/>
      <c r="I42" s="21"/>
      <c r="J42" s="22">
        <v>-10.672376020713005</v>
      </c>
      <c r="K42" s="114">
        <v>105.729</v>
      </c>
      <c r="L42" s="114">
        <v>12.679</v>
      </c>
      <c r="M42" s="114">
        <v>17.07</v>
      </c>
      <c r="N42" s="114"/>
      <c r="O42" s="114">
        <v>6.7000000000000004E-2</v>
      </c>
      <c r="P42" s="114"/>
      <c r="Q42" s="116"/>
      <c r="R42" s="10">
        <v>143.43991319902452</v>
      </c>
      <c r="S42" s="10">
        <v>51.665710328893539</v>
      </c>
      <c r="T42" s="10">
        <v>234.46483760589823</v>
      </c>
      <c r="U42" s="10"/>
      <c r="V42" s="10">
        <v>35.330220041001915</v>
      </c>
      <c r="W42" s="10"/>
      <c r="X42" s="67"/>
      <c r="Z42" s="113"/>
      <c r="AA42" s="113"/>
      <c r="AB42" s="113"/>
      <c r="AC42" s="113"/>
      <c r="AD42" s="113"/>
      <c r="AE42" s="113"/>
      <c r="AF42" s="113"/>
    </row>
    <row r="43" spans="1:32" x14ac:dyDescent="0.2">
      <c r="A43" s="8">
        <v>39539</v>
      </c>
      <c r="B43" s="26">
        <f t="shared" si="1"/>
        <v>20625.702549292968</v>
      </c>
      <c r="C43" s="20">
        <v>15735.248622452365</v>
      </c>
      <c r="D43" s="21">
        <v>563.09264422757758</v>
      </c>
      <c r="E43" s="21">
        <v>4330.7159596361953</v>
      </c>
      <c r="F43" s="21"/>
      <c r="G43" s="21">
        <v>3.0183894310562303</v>
      </c>
      <c r="H43" s="21"/>
      <c r="I43" s="21"/>
      <c r="J43" s="22">
        <v>-6.3730664542255848</v>
      </c>
      <c r="K43" s="114">
        <v>99.257000000000005</v>
      </c>
      <c r="L43" s="114">
        <v>10.532999999999999</v>
      </c>
      <c r="M43" s="114">
        <v>17.305</v>
      </c>
      <c r="N43" s="114"/>
      <c r="O43" s="114">
        <v>0.09</v>
      </c>
      <c r="P43" s="114"/>
      <c r="Q43" s="116"/>
      <c r="R43" s="10">
        <v>158.53036685022079</v>
      </c>
      <c r="S43" s="10">
        <v>53.459854194206542</v>
      </c>
      <c r="T43" s="10">
        <v>250.25807336817073</v>
      </c>
      <c r="U43" s="10"/>
      <c r="V43" s="10">
        <v>33.537660345069227</v>
      </c>
      <c r="W43" s="10"/>
      <c r="X43" s="67"/>
      <c r="Z43" s="113"/>
      <c r="AA43" s="113"/>
      <c r="AB43" s="113"/>
      <c r="AC43" s="113"/>
      <c r="AD43" s="113"/>
      <c r="AE43" s="113"/>
      <c r="AF43" s="113"/>
    </row>
    <row r="44" spans="1:32" x14ac:dyDescent="0.2">
      <c r="A44" s="8">
        <v>39569</v>
      </c>
      <c r="B44" s="26">
        <f t="shared" si="1"/>
        <v>19555.717955586533</v>
      </c>
      <c r="C44" s="20">
        <v>14513.410394011815</v>
      </c>
      <c r="D44" s="21">
        <v>713.43978623116232</v>
      </c>
      <c r="E44" s="21">
        <v>4341.7397132045407</v>
      </c>
      <c r="F44" s="21"/>
      <c r="G44" s="21">
        <v>3.5403969992697331</v>
      </c>
      <c r="H44" s="21"/>
      <c r="I44" s="21"/>
      <c r="J44" s="22">
        <v>-16.412334860253601</v>
      </c>
      <c r="K44" s="114">
        <v>94</v>
      </c>
      <c r="L44" s="114">
        <v>12.944000000000001</v>
      </c>
      <c r="M44" s="114">
        <v>17.515000000000001</v>
      </c>
      <c r="N44" s="114"/>
      <c r="O44" s="114">
        <v>0.106</v>
      </c>
      <c r="P44" s="114"/>
      <c r="Q44" s="116"/>
      <c r="R44" s="10">
        <v>154.39798291501933</v>
      </c>
      <c r="S44" s="10">
        <v>55.117412409700428</v>
      </c>
      <c r="T44" s="10">
        <v>247.88693766511793</v>
      </c>
      <c r="U44" s="10"/>
      <c r="V44" s="10">
        <v>33.399971691223904</v>
      </c>
      <c r="W44" s="10"/>
      <c r="X44" s="67"/>
      <c r="Z44" s="113"/>
      <c r="AA44" s="113"/>
      <c r="AB44" s="113"/>
      <c r="AC44" s="113"/>
      <c r="AD44" s="113"/>
      <c r="AE44" s="113"/>
      <c r="AF44" s="113"/>
    </row>
    <row r="45" spans="1:32" x14ac:dyDescent="0.2">
      <c r="A45" s="8">
        <v>39600</v>
      </c>
      <c r="B45" s="26">
        <f t="shared" si="1"/>
        <v>20524.839872535351</v>
      </c>
      <c r="C45" s="20">
        <v>15312.341499037375</v>
      </c>
      <c r="D45" s="21">
        <v>580.20055765783707</v>
      </c>
      <c r="E45" s="21">
        <v>4648.5951337714932</v>
      </c>
      <c r="F45" s="21"/>
      <c r="G45" s="21">
        <v>3.7877248888003714</v>
      </c>
      <c r="H45" s="21"/>
      <c r="I45" s="21"/>
      <c r="J45" s="22">
        <v>-20.085042820155348</v>
      </c>
      <c r="K45" s="114">
        <v>94.805999999999997</v>
      </c>
      <c r="L45" s="114">
        <v>10.632999999999999</v>
      </c>
      <c r="M45" s="114">
        <v>17.962</v>
      </c>
      <c r="N45" s="114"/>
      <c r="O45" s="114">
        <v>8.3000000000000004E-2</v>
      </c>
      <c r="P45" s="114"/>
      <c r="Q45" s="116"/>
      <c r="R45" s="10">
        <v>161.51236735056193</v>
      </c>
      <c r="S45" s="10">
        <v>54.566026300934546</v>
      </c>
      <c r="T45" s="10">
        <v>258.80164423624836</v>
      </c>
      <c r="U45" s="10"/>
      <c r="V45" s="10">
        <v>45.635239624100862</v>
      </c>
      <c r="W45" s="10"/>
      <c r="X45" s="67"/>
      <c r="Z45" s="113"/>
      <c r="AA45" s="113"/>
      <c r="AB45" s="113"/>
      <c r="AC45" s="113"/>
      <c r="AD45" s="113"/>
      <c r="AE45" s="113"/>
      <c r="AF45" s="113"/>
    </row>
    <row r="46" spans="1:32" x14ac:dyDescent="0.2">
      <c r="A46" s="8">
        <v>39630</v>
      </c>
      <c r="B46" s="26">
        <f t="shared" si="1"/>
        <v>20012.1103608179</v>
      </c>
      <c r="C46" s="20">
        <v>14732.333224789219</v>
      </c>
      <c r="D46" s="21">
        <v>573.75778397397596</v>
      </c>
      <c r="E46" s="21">
        <v>4726.4065591183689</v>
      </c>
      <c r="F46" s="21"/>
      <c r="G46" s="21">
        <v>3.6699528646351989</v>
      </c>
      <c r="H46" s="21"/>
      <c r="I46" s="21"/>
      <c r="J46" s="22">
        <v>-24.057159928301136</v>
      </c>
      <c r="K46" s="114">
        <v>92.962999999999994</v>
      </c>
      <c r="L46" s="114">
        <v>10.035</v>
      </c>
      <c r="M46" s="114">
        <v>18.236000000000001</v>
      </c>
      <c r="N46" s="114"/>
      <c r="O46" s="114">
        <v>9.1999999999999998E-2</v>
      </c>
      <c r="P46" s="114"/>
      <c r="Q46" s="116"/>
      <c r="R46" s="10">
        <v>158.47523449963123</v>
      </c>
      <c r="S46" s="10">
        <v>57.17566357488549</v>
      </c>
      <c r="T46" s="10">
        <v>259.18000433858134</v>
      </c>
      <c r="U46" s="10"/>
      <c r="V46" s="10">
        <v>39.890792006904334</v>
      </c>
      <c r="W46" s="10"/>
      <c r="X46" s="67"/>
      <c r="Z46" s="113"/>
      <c r="AA46" s="113"/>
      <c r="AB46" s="113"/>
      <c r="AC46" s="113"/>
      <c r="AD46" s="113"/>
      <c r="AE46" s="113"/>
      <c r="AF46" s="113"/>
    </row>
    <row r="47" spans="1:32" x14ac:dyDescent="0.2">
      <c r="A47" s="8">
        <v>39661</v>
      </c>
      <c r="B47" s="26">
        <f t="shared" si="1"/>
        <v>20349.296375555994</v>
      </c>
      <c r="C47" s="20">
        <v>14860.830764455952</v>
      </c>
      <c r="D47" s="21">
        <v>519.81258713403702</v>
      </c>
      <c r="E47" s="21">
        <v>4963.8391090752175</v>
      </c>
      <c r="F47" s="21"/>
      <c r="G47" s="21">
        <v>3.9681006439620257</v>
      </c>
      <c r="H47" s="21"/>
      <c r="I47" s="21"/>
      <c r="J47" s="22">
        <v>0.84581424682998063</v>
      </c>
      <c r="K47" s="114">
        <v>88.02</v>
      </c>
      <c r="L47" s="114">
        <v>8.5429999999999993</v>
      </c>
      <c r="M47" s="114">
        <v>18.675999999999998</v>
      </c>
      <c r="N47" s="114"/>
      <c r="O47" s="114">
        <v>0.10100000000000001</v>
      </c>
      <c r="P47" s="114"/>
      <c r="Q47" s="116"/>
      <c r="R47" s="10">
        <v>168.83470534487563</v>
      </c>
      <c r="S47" s="10">
        <v>60.846609754657273</v>
      </c>
      <c r="T47" s="10">
        <v>265.7870587425154</v>
      </c>
      <c r="U47" s="10"/>
      <c r="V47" s="10">
        <v>39.288125187742828</v>
      </c>
      <c r="W47" s="10"/>
      <c r="X47" s="67"/>
      <c r="Z47" s="113"/>
      <c r="AA47" s="113"/>
      <c r="AB47" s="113"/>
      <c r="AC47" s="113"/>
      <c r="AD47" s="113"/>
      <c r="AE47" s="113"/>
      <c r="AF47" s="113"/>
    </row>
    <row r="48" spans="1:32" x14ac:dyDescent="0.2">
      <c r="A48" s="8">
        <v>39692</v>
      </c>
      <c r="B48" s="26">
        <f t="shared" si="1"/>
        <v>20532.413297483901</v>
      </c>
      <c r="C48" s="20">
        <v>14847.279459603</v>
      </c>
      <c r="D48" s="21">
        <v>534.94008497643233</v>
      </c>
      <c r="E48" s="21">
        <v>5145.8648011684263</v>
      </c>
      <c r="F48" s="21"/>
      <c r="G48" s="21">
        <v>3.6489411139879171</v>
      </c>
      <c r="H48" s="21"/>
      <c r="I48" s="21"/>
      <c r="J48" s="22">
        <v>0.68001062205403962</v>
      </c>
      <c r="K48" s="114">
        <v>87.430999999999997</v>
      </c>
      <c r="L48" s="114">
        <v>8.6270000000000007</v>
      </c>
      <c r="M48" s="114">
        <v>19.204000000000001</v>
      </c>
      <c r="N48" s="114"/>
      <c r="O48" s="114">
        <v>7.5999999999999998E-2</v>
      </c>
      <c r="P48" s="114"/>
      <c r="Q48" s="116"/>
      <c r="R48" s="10">
        <v>169.81710674249408</v>
      </c>
      <c r="S48" s="10">
        <v>62.007660249963166</v>
      </c>
      <c r="T48" s="10">
        <v>267.95796715103239</v>
      </c>
      <c r="U48" s="10"/>
      <c r="V48" s="10">
        <v>48.012383078788382</v>
      </c>
      <c r="W48" s="10"/>
      <c r="X48" s="67"/>
      <c r="Z48" s="113"/>
      <c r="AA48" s="113"/>
      <c r="AB48" s="113"/>
      <c r="AC48" s="113"/>
      <c r="AD48" s="113"/>
      <c r="AE48" s="113"/>
      <c r="AF48" s="113"/>
    </row>
    <row r="49" spans="1:32" x14ac:dyDescent="0.2">
      <c r="A49" s="8">
        <v>39722</v>
      </c>
      <c r="B49" s="26">
        <f t="shared" si="1"/>
        <v>20534.663712407888</v>
      </c>
      <c r="C49" s="20">
        <v>14945.539567151296</v>
      </c>
      <c r="D49" s="21">
        <v>505.66072495518819</v>
      </c>
      <c r="E49" s="21">
        <v>5095.1341698200886</v>
      </c>
      <c r="F49" s="21"/>
      <c r="G49" s="21">
        <v>2.4743742946292233</v>
      </c>
      <c r="H49" s="21"/>
      <c r="I49" s="21"/>
      <c r="J49" s="22">
        <v>-14.145123813317399</v>
      </c>
      <c r="K49" s="114">
        <v>91.474999999999994</v>
      </c>
      <c r="L49" s="114">
        <v>8.8369999999999997</v>
      </c>
      <c r="M49" s="114">
        <v>19.405999999999999</v>
      </c>
      <c r="N49" s="114"/>
      <c r="O49" s="114">
        <v>4.2999999999999997E-2</v>
      </c>
      <c r="P49" s="114"/>
      <c r="Q49" s="116"/>
      <c r="R49" s="10">
        <v>163.38387064390596</v>
      </c>
      <c r="S49" s="10">
        <v>57.220858317889345</v>
      </c>
      <c r="T49" s="10">
        <v>262.55457950222041</v>
      </c>
      <c r="U49" s="10"/>
      <c r="V49" s="10">
        <v>57.543588247191245</v>
      </c>
      <c r="W49" s="10"/>
      <c r="X49" s="67"/>
      <c r="Z49" s="113"/>
      <c r="AA49" s="113"/>
      <c r="AB49" s="113"/>
      <c r="AC49" s="113"/>
      <c r="AD49" s="113"/>
      <c r="AE49" s="113"/>
      <c r="AF49" s="113"/>
    </row>
    <row r="50" spans="1:32" x14ac:dyDescent="0.2">
      <c r="A50" s="8">
        <v>39753</v>
      </c>
      <c r="B50" s="26">
        <f t="shared" si="1"/>
        <v>22390.031368253338</v>
      </c>
      <c r="C50" s="20">
        <v>16420.114684989709</v>
      </c>
      <c r="D50" s="21">
        <v>755.56051251410736</v>
      </c>
      <c r="E50" s="21">
        <v>5215.6292903140147</v>
      </c>
      <c r="F50" s="21"/>
      <c r="G50" s="21">
        <v>2.9697935338246033</v>
      </c>
      <c r="H50" s="21"/>
      <c r="I50" s="21"/>
      <c r="J50" s="22">
        <v>-4.2429130983203871</v>
      </c>
      <c r="K50" s="114">
        <v>103.248</v>
      </c>
      <c r="L50" s="114">
        <v>13.755000000000001</v>
      </c>
      <c r="M50" s="114">
        <v>19.361000000000001</v>
      </c>
      <c r="N50" s="114"/>
      <c r="O50" s="114">
        <v>9.0999999999999998E-2</v>
      </c>
      <c r="P50" s="114"/>
      <c r="Q50" s="116"/>
      <c r="R50" s="10">
        <v>159.03566834214425</v>
      </c>
      <c r="S50" s="10">
        <v>54.929880953406574</v>
      </c>
      <c r="T50" s="10">
        <v>269.38842468436621</v>
      </c>
      <c r="U50" s="10"/>
      <c r="V50" s="10">
        <v>32.635093778292344</v>
      </c>
      <c r="W50" s="10"/>
      <c r="X50" s="67"/>
      <c r="Z50" s="113"/>
      <c r="AA50" s="113"/>
      <c r="AB50" s="113"/>
      <c r="AC50" s="113"/>
      <c r="AD50" s="113"/>
      <c r="AE50" s="113"/>
      <c r="AF50" s="113"/>
    </row>
    <row r="51" spans="1:32" x14ac:dyDescent="0.2">
      <c r="A51" s="9">
        <v>39783</v>
      </c>
      <c r="B51" s="27">
        <f t="shared" si="1"/>
        <v>22596.992763725684</v>
      </c>
      <c r="C51" s="23">
        <v>16916.077972515435</v>
      </c>
      <c r="D51" s="24">
        <v>634.72794264090817</v>
      </c>
      <c r="E51" s="24">
        <v>5044.5530106884416</v>
      </c>
      <c r="F51" s="24"/>
      <c r="G51" s="24">
        <v>2.6851556794795193</v>
      </c>
      <c r="H51" s="24"/>
      <c r="I51" s="24"/>
      <c r="J51" s="25">
        <v>-1.0513177985793001</v>
      </c>
      <c r="K51" s="117">
        <v>102.616</v>
      </c>
      <c r="L51" s="117">
        <v>13.268000000000001</v>
      </c>
      <c r="M51" s="117">
        <v>19.234000000000002</v>
      </c>
      <c r="N51" s="117"/>
      <c r="O51" s="117">
        <v>7.2999999999999995E-2</v>
      </c>
      <c r="P51" s="117"/>
      <c r="Q51" s="118"/>
      <c r="R51" s="11">
        <v>164.84834696845945</v>
      </c>
      <c r="S51" s="11">
        <v>47.839006831542676</v>
      </c>
      <c r="T51" s="11">
        <v>262.27269474308213</v>
      </c>
      <c r="U51" s="11"/>
      <c r="V51" s="11">
        <v>36.782954513418069</v>
      </c>
      <c r="W51" s="10"/>
      <c r="X51" s="67"/>
      <c r="Z51" s="113"/>
      <c r="AA51" s="113"/>
      <c r="AB51" s="113"/>
      <c r="AC51" s="113"/>
      <c r="AD51" s="113"/>
      <c r="AE51" s="113"/>
      <c r="AF51" s="113"/>
    </row>
    <row r="52" spans="1:32" x14ac:dyDescent="0.2">
      <c r="A52" s="8">
        <v>39814</v>
      </c>
      <c r="B52" s="26">
        <f t="shared" si="1"/>
        <v>23947.583550000007</v>
      </c>
      <c r="C52" s="20">
        <v>18164.341850000004</v>
      </c>
      <c r="D52" s="21">
        <v>666.69929000000002</v>
      </c>
      <c r="E52" s="21">
        <v>5115.0444900000002</v>
      </c>
      <c r="F52" s="21"/>
      <c r="G52" s="21">
        <v>1.4679800000000001</v>
      </c>
      <c r="H52" s="21"/>
      <c r="I52" s="21"/>
      <c r="J52" s="22">
        <v>2.9940000000000001E-2</v>
      </c>
      <c r="K52" s="114">
        <v>102.098</v>
      </c>
      <c r="L52" s="114">
        <v>11.031000000000001</v>
      </c>
      <c r="M52" s="114">
        <v>18.635999999999999</v>
      </c>
      <c r="N52" s="114"/>
      <c r="O52" s="114">
        <v>0.05</v>
      </c>
      <c r="P52" s="114"/>
      <c r="Q52" s="116"/>
      <c r="R52" s="10">
        <v>177.9108488902819</v>
      </c>
      <c r="S52" s="10">
        <v>60.438699120659962</v>
      </c>
      <c r="T52" s="10">
        <v>274.47115743721832</v>
      </c>
      <c r="U52" s="10"/>
      <c r="V52" s="10">
        <v>29.3596</v>
      </c>
      <c r="W52" s="10"/>
      <c r="X52" s="67"/>
      <c r="Z52" s="113"/>
      <c r="AA52" s="113"/>
      <c r="AB52" s="113"/>
      <c r="AC52" s="113"/>
      <c r="AD52" s="113"/>
      <c r="AE52" s="113"/>
      <c r="AF52" s="113"/>
    </row>
    <row r="53" spans="1:32" x14ac:dyDescent="0.2">
      <c r="A53" s="8">
        <v>39845</v>
      </c>
      <c r="B53" s="26">
        <f t="shared" si="1"/>
        <v>26134.582840000003</v>
      </c>
      <c r="C53" s="20">
        <v>20434.16964</v>
      </c>
      <c r="D53" s="21">
        <v>563.69051000000002</v>
      </c>
      <c r="E53" s="21">
        <v>5139.1317399999998</v>
      </c>
      <c r="F53" s="21"/>
      <c r="G53" s="21">
        <v>1.04447</v>
      </c>
      <c r="H53" s="21"/>
      <c r="I53" s="21"/>
      <c r="J53" s="22">
        <v>-3.4535199999999997</v>
      </c>
      <c r="K53" s="114">
        <v>119.661</v>
      </c>
      <c r="L53" s="114">
        <v>8.9090000000000007</v>
      </c>
      <c r="M53" s="114">
        <v>18.995000000000001</v>
      </c>
      <c r="N53" s="114"/>
      <c r="O53" s="114">
        <v>4.4999999999999998E-2</v>
      </c>
      <c r="P53" s="114"/>
      <c r="Q53" s="116"/>
      <c r="R53" s="10">
        <v>170.76716423897511</v>
      </c>
      <c r="S53" s="10">
        <v>63.272029408463354</v>
      </c>
      <c r="T53" s="10">
        <v>270.55181574098447</v>
      </c>
      <c r="U53" s="10"/>
      <c r="V53" s="10">
        <v>23.210444444444445</v>
      </c>
      <c r="W53" s="10"/>
      <c r="X53" s="67"/>
      <c r="Z53" s="113"/>
      <c r="AA53" s="113"/>
      <c r="AB53" s="113"/>
      <c r="AC53" s="113"/>
      <c r="AD53" s="113"/>
      <c r="AE53" s="113"/>
      <c r="AF53" s="113"/>
    </row>
    <row r="54" spans="1:32" x14ac:dyDescent="0.2">
      <c r="A54" s="8">
        <v>39873</v>
      </c>
      <c r="B54" s="26">
        <f t="shared" si="1"/>
        <v>26122.239720000005</v>
      </c>
      <c r="C54" s="20">
        <v>20499.052460000003</v>
      </c>
      <c r="D54" s="21">
        <v>920.57308999999998</v>
      </c>
      <c r="E54" s="21">
        <v>4700.5683499999996</v>
      </c>
      <c r="F54" s="21"/>
      <c r="G54" s="21">
        <v>3.6846500000000004</v>
      </c>
      <c r="H54" s="21"/>
      <c r="I54" s="21"/>
      <c r="J54" s="22">
        <v>-1.63883</v>
      </c>
      <c r="K54" s="114">
        <v>129.32300000000001</v>
      </c>
      <c r="L54" s="114">
        <v>14.851000000000001</v>
      </c>
      <c r="M54" s="114">
        <v>18.524000000000001</v>
      </c>
      <c r="N54" s="114"/>
      <c r="O54" s="114">
        <v>7.5999999999999998E-2</v>
      </c>
      <c r="P54" s="114"/>
      <c r="Q54" s="116"/>
      <c r="R54" s="10">
        <v>159.05000000000001</v>
      </c>
      <c r="S54" s="10">
        <v>61.86</v>
      </c>
      <c r="T54" s="10">
        <v>252.48</v>
      </c>
      <c r="U54" s="10"/>
      <c r="V54" s="10">
        <v>37.32</v>
      </c>
      <c r="W54" s="10"/>
      <c r="X54" s="67"/>
      <c r="Z54" s="113"/>
      <c r="AA54" s="113"/>
      <c r="AB54" s="113"/>
      <c r="AC54" s="113"/>
      <c r="AD54" s="113"/>
      <c r="AE54" s="113"/>
      <c r="AF54" s="113"/>
    </row>
    <row r="55" spans="1:32" x14ac:dyDescent="0.2">
      <c r="A55" s="8">
        <v>39904</v>
      </c>
      <c r="B55" s="26">
        <f t="shared" si="1"/>
        <v>29246.121470000009</v>
      </c>
      <c r="C55" s="20">
        <v>23210.780440000002</v>
      </c>
      <c r="D55" s="21">
        <v>817.81416000000002</v>
      </c>
      <c r="E55" s="21">
        <v>5212.4447500000006</v>
      </c>
      <c r="F55" s="21"/>
      <c r="G55" s="21">
        <v>4.7234499999999997</v>
      </c>
      <c r="H55" s="21"/>
      <c r="I55" s="21"/>
      <c r="J55" s="22">
        <v>0.35866999999999999</v>
      </c>
      <c r="K55" s="114">
        <v>131.52699999999999</v>
      </c>
      <c r="L55" s="114">
        <v>13.249000000000001</v>
      </c>
      <c r="M55" s="114">
        <v>18.611000000000001</v>
      </c>
      <c r="N55" s="114"/>
      <c r="O55" s="114">
        <v>9.9000000000000005E-2</v>
      </c>
      <c r="P55" s="114"/>
      <c r="Q55" s="116"/>
      <c r="R55" s="10">
        <v>175.58</v>
      </c>
      <c r="S55" s="10">
        <v>61.53</v>
      </c>
      <c r="T55" s="10">
        <v>279.20999999999998</v>
      </c>
      <c r="U55" s="10"/>
      <c r="V55" s="10">
        <v>47.39</v>
      </c>
      <c r="W55" s="10"/>
      <c r="X55" s="67"/>
      <c r="Z55" s="113"/>
      <c r="AA55" s="113"/>
      <c r="AB55" s="113"/>
      <c r="AC55" s="113"/>
      <c r="AD55" s="113"/>
      <c r="AE55" s="113"/>
      <c r="AF55" s="113"/>
    </row>
    <row r="56" spans="1:32" x14ac:dyDescent="0.2">
      <c r="A56" s="8">
        <v>39934</v>
      </c>
      <c r="B56" s="26">
        <f t="shared" si="1"/>
        <v>26560.074710000001</v>
      </c>
      <c r="C56" s="20">
        <v>20672.07084</v>
      </c>
      <c r="D56" s="21">
        <v>624.06614999999999</v>
      </c>
      <c r="E56" s="21">
        <v>5259.9810800000005</v>
      </c>
      <c r="F56" s="21"/>
      <c r="G56" s="21">
        <v>4.8508000000000004</v>
      </c>
      <c r="H56" s="21"/>
      <c r="I56" s="21"/>
      <c r="J56" s="22">
        <v>-0.89415999999999995</v>
      </c>
      <c r="K56" s="114">
        <v>110.98699999999999</v>
      </c>
      <c r="L56" s="114">
        <v>10.821999999999999</v>
      </c>
      <c r="M56" s="114">
        <v>18.882999999999999</v>
      </c>
      <c r="N56" s="114"/>
      <c r="O56" s="114">
        <v>0.11600000000000001</v>
      </c>
      <c r="P56" s="114"/>
      <c r="Q56" s="116"/>
      <c r="R56" s="10">
        <v>186.42</v>
      </c>
      <c r="S56" s="10">
        <v>57.67</v>
      </c>
      <c r="T56" s="10">
        <v>277.76</v>
      </c>
      <c r="U56" s="10"/>
      <c r="V56" s="10">
        <v>42</v>
      </c>
      <c r="W56" s="10"/>
      <c r="X56" s="67"/>
      <c r="Z56" s="113"/>
      <c r="AA56" s="113"/>
      <c r="AB56" s="113"/>
      <c r="AC56" s="113"/>
      <c r="AD56" s="113"/>
      <c r="AE56" s="113"/>
      <c r="AF56" s="113"/>
    </row>
    <row r="57" spans="1:32" x14ac:dyDescent="0.2">
      <c r="A57" s="8">
        <v>39965</v>
      </c>
      <c r="B57" s="26">
        <f t="shared" si="1"/>
        <v>26885.849539999996</v>
      </c>
      <c r="C57" s="20">
        <v>20649.660449999999</v>
      </c>
      <c r="D57" s="21">
        <v>586.89961000000005</v>
      </c>
      <c r="E57" s="21">
        <v>5644.2375000000002</v>
      </c>
      <c r="F57" s="21"/>
      <c r="G57" s="21">
        <v>5.7721000000000009</v>
      </c>
      <c r="H57" s="21"/>
      <c r="I57" s="21"/>
      <c r="J57" s="22">
        <v>-0.72011999999999998</v>
      </c>
      <c r="K57" s="114">
        <v>106.473</v>
      </c>
      <c r="L57" s="114">
        <v>9.1579999999999995</v>
      </c>
      <c r="M57" s="114">
        <v>19.489999999999998</v>
      </c>
      <c r="N57" s="114"/>
      <c r="O57" s="114">
        <v>0.114</v>
      </c>
      <c r="P57" s="114"/>
      <c r="Q57" s="116"/>
      <c r="R57" s="10">
        <v>194.67</v>
      </c>
      <c r="S57" s="10">
        <v>64.42</v>
      </c>
      <c r="T57" s="10">
        <v>289.44</v>
      </c>
      <c r="U57" s="10"/>
      <c r="V57" s="10">
        <v>50.86</v>
      </c>
      <c r="W57" s="10"/>
      <c r="X57" s="67"/>
      <c r="Z57" s="113"/>
      <c r="AA57" s="113"/>
      <c r="AB57" s="113"/>
      <c r="AC57" s="113"/>
      <c r="AD57" s="113"/>
      <c r="AE57" s="113"/>
      <c r="AF57" s="113"/>
    </row>
    <row r="58" spans="1:32" x14ac:dyDescent="0.2">
      <c r="A58" s="8">
        <v>39995</v>
      </c>
      <c r="B58" s="26">
        <f t="shared" si="1"/>
        <v>25689.43506</v>
      </c>
      <c r="C58" s="20">
        <v>19403.285810000001</v>
      </c>
      <c r="D58" s="21">
        <v>593.62358999999992</v>
      </c>
      <c r="E58" s="21">
        <v>5687.3320700000004</v>
      </c>
      <c r="F58" s="21"/>
      <c r="G58" s="21">
        <v>5.3876999999999997</v>
      </c>
      <c r="H58" s="21"/>
      <c r="I58" s="21"/>
      <c r="J58" s="22">
        <v>-0.19411000000000003</v>
      </c>
      <c r="K58" s="114">
        <v>100.785</v>
      </c>
      <c r="L58" s="114">
        <v>8.9979999999999993</v>
      </c>
      <c r="M58" s="114">
        <v>20.045999999999999</v>
      </c>
      <c r="N58" s="114"/>
      <c r="O58" s="114">
        <v>0.111</v>
      </c>
      <c r="P58" s="114"/>
      <c r="Q58" s="116"/>
      <c r="R58" s="10">
        <v>193.07</v>
      </c>
      <c r="S58" s="10">
        <v>66.03</v>
      </c>
      <c r="T58" s="10">
        <v>283.75</v>
      </c>
      <c r="U58" s="10"/>
      <c r="V58" s="10">
        <v>48.97</v>
      </c>
      <c r="W58" s="10"/>
      <c r="X58" s="67"/>
      <c r="Z58" s="113"/>
      <c r="AA58" s="113"/>
      <c r="AB58" s="113"/>
      <c r="AC58" s="113"/>
      <c r="AD58" s="113"/>
      <c r="AE58" s="113"/>
      <c r="AF58" s="113"/>
    </row>
    <row r="59" spans="1:32" x14ac:dyDescent="0.2">
      <c r="A59" s="8">
        <v>40026</v>
      </c>
      <c r="B59" s="26">
        <f t="shared" si="1"/>
        <v>25645.793320000001</v>
      </c>
      <c r="C59" s="20">
        <v>19012.175899999998</v>
      </c>
      <c r="D59" s="21">
        <v>523.51639999999998</v>
      </c>
      <c r="E59" s="21">
        <v>6106.19607</v>
      </c>
      <c r="F59" s="21"/>
      <c r="G59" s="21">
        <v>4.2598000000000003</v>
      </c>
      <c r="H59" s="21"/>
      <c r="I59" s="21"/>
      <c r="J59" s="22">
        <v>-0.35485000000000005</v>
      </c>
      <c r="K59" s="114">
        <v>95.396000000000001</v>
      </c>
      <c r="L59" s="114">
        <v>7.9089999999999998</v>
      </c>
      <c r="M59" s="114">
        <v>20.350999999999999</v>
      </c>
      <c r="N59" s="114"/>
      <c r="O59" s="114">
        <v>8.7999999999999995E-2</v>
      </c>
      <c r="P59" s="114"/>
      <c r="Q59" s="116"/>
      <c r="R59" s="10">
        <v>200.5</v>
      </c>
      <c r="S59" s="10">
        <v>66.680000000000007</v>
      </c>
      <c r="T59" s="10">
        <v>299.64</v>
      </c>
      <c r="U59" s="10"/>
      <c r="V59" s="10">
        <v>48.46</v>
      </c>
      <c r="W59" s="10"/>
      <c r="X59" s="67"/>
      <c r="Z59" s="113"/>
      <c r="AA59" s="113"/>
      <c r="AB59" s="113"/>
      <c r="AC59" s="113"/>
      <c r="AD59" s="113"/>
      <c r="AE59" s="113"/>
      <c r="AF59" s="113"/>
    </row>
    <row r="60" spans="1:32" x14ac:dyDescent="0.2">
      <c r="A60" s="8">
        <v>40057</v>
      </c>
      <c r="B60" s="26">
        <f t="shared" si="1"/>
        <v>25521.817430000003</v>
      </c>
      <c r="C60" s="20">
        <v>18653.3518</v>
      </c>
      <c r="D60" s="21">
        <v>544.89804000000004</v>
      </c>
      <c r="E60" s="21">
        <v>6321.7855800000007</v>
      </c>
      <c r="F60" s="21"/>
      <c r="G60" s="21">
        <v>3.46827</v>
      </c>
      <c r="H60" s="21"/>
      <c r="I60" s="21"/>
      <c r="J60" s="22">
        <v>-1.6862599999999999</v>
      </c>
      <c r="K60" s="114">
        <v>92.004999999999995</v>
      </c>
      <c r="L60" s="114">
        <v>7.71</v>
      </c>
      <c r="M60" s="114">
        <v>20.919</v>
      </c>
      <c r="N60" s="114"/>
      <c r="O60" s="114">
        <v>8.2000000000000003E-2</v>
      </c>
      <c r="P60" s="114"/>
      <c r="Q60" s="116"/>
      <c r="R60" s="10">
        <v>203</v>
      </c>
      <c r="S60" s="10">
        <v>70.69</v>
      </c>
      <c r="T60" s="10">
        <v>301.06</v>
      </c>
      <c r="U60" s="10"/>
      <c r="V60" s="10">
        <v>42.3</v>
      </c>
      <c r="W60" s="10"/>
      <c r="X60" s="67"/>
      <c r="Z60" s="113"/>
      <c r="AA60" s="113"/>
      <c r="AB60" s="113"/>
      <c r="AC60" s="113"/>
      <c r="AD60" s="113"/>
      <c r="AE60" s="113"/>
      <c r="AF60" s="113"/>
    </row>
    <row r="61" spans="1:32" x14ac:dyDescent="0.2">
      <c r="A61" s="8">
        <v>40087</v>
      </c>
      <c r="B61" s="26">
        <f t="shared" si="1"/>
        <v>25022.178529999997</v>
      </c>
      <c r="C61" s="20">
        <v>18265.117610000001</v>
      </c>
      <c r="D61" s="21">
        <v>535.09493999999995</v>
      </c>
      <c r="E61" s="21">
        <v>6216.6542699999991</v>
      </c>
      <c r="F61" s="21"/>
      <c r="G61" s="21">
        <v>5.6066000000000003</v>
      </c>
      <c r="H61" s="21"/>
      <c r="I61" s="21"/>
      <c r="J61" s="22">
        <v>-0.29488999999999999</v>
      </c>
      <c r="K61" s="114">
        <v>93.066999999999993</v>
      </c>
      <c r="L61" s="114">
        <v>8.0920000000000005</v>
      </c>
      <c r="M61" s="114">
        <v>21.141999999999999</v>
      </c>
      <c r="N61" s="114"/>
      <c r="O61" s="114">
        <v>0.105</v>
      </c>
      <c r="P61" s="114"/>
      <c r="Q61" s="116"/>
      <c r="R61" s="10">
        <v>196.81</v>
      </c>
      <c r="S61" s="10">
        <v>66.260000000000005</v>
      </c>
      <c r="T61" s="10">
        <v>293.85000000000002</v>
      </c>
      <c r="U61" s="10"/>
      <c r="V61" s="10">
        <v>53.22</v>
      </c>
      <c r="W61" s="10"/>
      <c r="X61" s="67"/>
      <c r="Z61" s="113"/>
      <c r="AA61" s="113"/>
      <c r="AB61" s="113"/>
      <c r="AC61" s="113"/>
      <c r="AD61" s="113"/>
      <c r="AE61" s="113"/>
      <c r="AF61" s="113"/>
    </row>
    <row r="62" spans="1:32" x14ac:dyDescent="0.2">
      <c r="A62" s="8">
        <v>40118</v>
      </c>
      <c r="B62" s="26">
        <f t="shared" si="1"/>
        <v>27458.238399999995</v>
      </c>
      <c r="C62" s="20">
        <v>20236.262429999999</v>
      </c>
      <c r="D62" s="21">
        <v>828.34683999999993</v>
      </c>
      <c r="E62" s="21">
        <v>6390.0697599999994</v>
      </c>
      <c r="F62" s="21"/>
      <c r="G62" s="21">
        <v>3.8069999999999999</v>
      </c>
      <c r="H62" s="21"/>
      <c r="I62" s="21"/>
      <c r="J62" s="22">
        <v>-0.24762999999999999</v>
      </c>
      <c r="K62" s="114">
        <v>106.221</v>
      </c>
      <c r="L62" s="114">
        <v>13.215</v>
      </c>
      <c r="M62" s="114">
        <v>20.937999999999999</v>
      </c>
      <c r="N62" s="114"/>
      <c r="O62" s="114">
        <v>7.2999999999999995E-2</v>
      </c>
      <c r="P62" s="114"/>
      <c r="Q62" s="116"/>
      <c r="R62" s="10">
        <v>190.83</v>
      </c>
      <c r="S62" s="10">
        <v>62.74</v>
      </c>
      <c r="T62" s="10">
        <v>305.12</v>
      </c>
      <c r="U62" s="10"/>
      <c r="V62" s="10">
        <v>50.09</v>
      </c>
      <c r="W62" s="10"/>
      <c r="X62" s="67"/>
      <c r="Z62" s="113"/>
      <c r="AA62" s="113"/>
      <c r="AB62" s="113"/>
      <c r="AC62" s="113"/>
      <c r="AD62" s="113"/>
      <c r="AE62" s="113"/>
      <c r="AF62" s="113"/>
    </row>
    <row r="63" spans="1:32" x14ac:dyDescent="0.2">
      <c r="A63" s="9">
        <v>40148</v>
      </c>
      <c r="B63" s="27">
        <f t="shared" si="1"/>
        <v>28436.687470000001</v>
      </c>
      <c r="C63" s="23">
        <v>21294.69945</v>
      </c>
      <c r="D63" s="24">
        <v>997.80268000000001</v>
      </c>
      <c r="E63" s="24">
        <v>6139.5715700000001</v>
      </c>
      <c r="F63" s="24"/>
      <c r="G63" s="24">
        <v>4.6207200000000004</v>
      </c>
      <c r="H63" s="24"/>
      <c r="I63" s="24"/>
      <c r="J63" s="25">
        <v>-6.9500000000000004E-3</v>
      </c>
      <c r="K63" s="117">
        <v>115.23399999999999</v>
      </c>
      <c r="L63" s="117">
        <v>15.127000000000001</v>
      </c>
      <c r="M63" s="117">
        <v>20.753</v>
      </c>
      <c r="N63" s="117"/>
      <c r="O63" s="117">
        <v>9.0999999999999998E-2</v>
      </c>
      <c r="P63" s="117"/>
      <c r="Q63" s="118"/>
      <c r="R63" s="11">
        <v>184.97</v>
      </c>
      <c r="S63" s="11">
        <v>65.86</v>
      </c>
      <c r="T63" s="11">
        <v>295.89</v>
      </c>
      <c r="U63" s="11"/>
      <c r="V63" s="11">
        <v>50.78</v>
      </c>
      <c r="W63" s="10"/>
      <c r="X63" s="67"/>
      <c r="Z63" s="113"/>
      <c r="AA63" s="113"/>
      <c r="AB63" s="113"/>
      <c r="AC63" s="113"/>
      <c r="AD63" s="113"/>
      <c r="AE63" s="113"/>
      <c r="AF63" s="113"/>
    </row>
    <row r="64" spans="1:32" x14ac:dyDescent="0.2">
      <c r="A64" s="8">
        <v>40179</v>
      </c>
      <c r="B64" s="26">
        <f t="shared" si="1"/>
        <v>29365.62</v>
      </c>
      <c r="C64" s="20">
        <v>22287.53023</v>
      </c>
      <c r="D64" s="21">
        <v>838.52688000000001</v>
      </c>
      <c r="E64" s="21">
        <v>6236.7879299999995</v>
      </c>
      <c r="F64" s="21"/>
      <c r="G64" s="21">
        <v>2.7749600000000001</v>
      </c>
      <c r="H64" s="21"/>
      <c r="I64" s="21"/>
      <c r="J64" s="22">
        <v>0</v>
      </c>
      <c r="K64" s="114">
        <v>112.684</v>
      </c>
      <c r="L64" s="114">
        <v>12.97</v>
      </c>
      <c r="M64" s="114">
        <v>20.262</v>
      </c>
      <c r="N64" s="114"/>
      <c r="O64" s="114">
        <v>5.3999999999999999E-2</v>
      </c>
      <c r="P64" s="114"/>
      <c r="Q64" s="116"/>
      <c r="R64" s="10">
        <v>198.31</v>
      </c>
      <c r="S64" s="10">
        <v>64.989999999999995</v>
      </c>
      <c r="T64" s="10">
        <v>307.89999999999998</v>
      </c>
      <c r="U64" s="10"/>
      <c r="V64" s="10">
        <v>53.05</v>
      </c>
      <c r="W64" s="10"/>
      <c r="X64" s="67"/>
      <c r="Z64" s="113"/>
      <c r="AA64" s="113"/>
      <c r="AB64" s="113"/>
      <c r="AC64" s="113"/>
      <c r="AD64" s="113"/>
      <c r="AE64" s="113"/>
      <c r="AF64" s="113"/>
    </row>
    <row r="65" spans="1:32" x14ac:dyDescent="0.2">
      <c r="A65" s="8">
        <v>40210</v>
      </c>
      <c r="B65" s="26">
        <f t="shared" si="1"/>
        <v>30855.500910000002</v>
      </c>
      <c r="C65" s="20">
        <v>24018.24942</v>
      </c>
      <c r="D65" s="21">
        <v>549.58579000000009</v>
      </c>
      <c r="E65" s="21">
        <v>6283.9721600000003</v>
      </c>
      <c r="F65" s="21"/>
      <c r="G65" s="21">
        <v>3.69354</v>
      </c>
      <c r="H65" s="21"/>
      <c r="I65" s="21"/>
      <c r="J65" s="22">
        <v>0</v>
      </c>
      <c r="K65" s="114">
        <v>124.193</v>
      </c>
      <c r="L65" s="114">
        <v>7.9829999999999997</v>
      </c>
      <c r="M65" s="114">
        <v>20.495999999999999</v>
      </c>
      <c r="N65" s="114"/>
      <c r="O65" s="114">
        <v>7.2999999999999995E-2</v>
      </c>
      <c r="P65" s="114"/>
      <c r="Q65" s="116"/>
      <c r="R65" s="10">
        <v>193.45</v>
      </c>
      <c r="S65" s="10">
        <v>69.33</v>
      </c>
      <c r="T65" s="10">
        <v>306.7</v>
      </c>
      <c r="U65" s="10"/>
      <c r="V65" s="10">
        <v>49.37</v>
      </c>
      <c r="W65" s="10"/>
      <c r="X65" s="67"/>
      <c r="Z65" s="113"/>
      <c r="AA65" s="113"/>
      <c r="AB65" s="113"/>
      <c r="AC65" s="113"/>
      <c r="AD65" s="113"/>
      <c r="AE65" s="113"/>
      <c r="AF65" s="113"/>
    </row>
    <row r="66" spans="1:32" x14ac:dyDescent="0.2">
      <c r="A66" s="8">
        <v>40238</v>
      </c>
      <c r="B66" s="26">
        <f t="shared" si="1"/>
        <v>30014.48761</v>
      </c>
      <c r="C66" s="20">
        <v>23490.255809999999</v>
      </c>
      <c r="D66" s="21">
        <v>869.41806000000008</v>
      </c>
      <c r="E66" s="21">
        <v>5649.6726399999998</v>
      </c>
      <c r="F66" s="21"/>
      <c r="G66" s="21">
        <v>5.1410999999999998</v>
      </c>
      <c r="H66" s="21"/>
      <c r="I66" s="21"/>
      <c r="J66" s="22">
        <v>0</v>
      </c>
      <c r="K66" s="114">
        <v>128.97900000000001</v>
      </c>
      <c r="L66" s="114">
        <v>12.436</v>
      </c>
      <c r="M66" s="114">
        <v>19.814</v>
      </c>
      <c r="N66" s="114"/>
      <c r="O66" s="114">
        <v>8.5999999999999993E-2</v>
      </c>
      <c r="P66" s="114"/>
      <c r="Q66" s="116"/>
      <c r="R66" s="10">
        <v>182.49</v>
      </c>
      <c r="S66" s="10">
        <v>69.989999999999995</v>
      </c>
      <c r="T66" s="10">
        <v>285.02</v>
      </c>
      <c r="U66" s="10"/>
      <c r="V66" s="10">
        <v>60.51</v>
      </c>
      <c r="W66" s="10"/>
      <c r="X66" s="67"/>
      <c r="Z66" s="113"/>
      <c r="AA66" s="113"/>
      <c r="AB66" s="113"/>
      <c r="AC66" s="113"/>
      <c r="AD66" s="113"/>
      <c r="AE66" s="113"/>
      <c r="AF66" s="113"/>
    </row>
    <row r="67" spans="1:32" x14ac:dyDescent="0.2">
      <c r="A67" s="8">
        <v>40269</v>
      </c>
      <c r="B67" s="26">
        <f t="shared" si="1"/>
        <v>30660.874220000005</v>
      </c>
      <c r="C67" s="20">
        <v>23831.043880000001</v>
      </c>
      <c r="D67" s="21">
        <v>758.69280000000003</v>
      </c>
      <c r="E67" s="21">
        <v>6070.4924500000006</v>
      </c>
      <c r="F67" s="21"/>
      <c r="G67" s="21">
        <v>5.2703999999999995</v>
      </c>
      <c r="H67" s="21"/>
      <c r="I67" s="21"/>
      <c r="J67" s="22">
        <v>-4.6253100000000007</v>
      </c>
      <c r="K67" s="114">
        <v>118.23</v>
      </c>
      <c r="L67" s="114">
        <v>10.752000000000001</v>
      </c>
      <c r="M67" s="114">
        <v>19.277000000000001</v>
      </c>
      <c r="N67" s="114"/>
      <c r="O67" s="114">
        <v>8.6999999999999994E-2</v>
      </c>
      <c r="P67" s="114"/>
      <c r="Q67" s="116"/>
      <c r="R67" s="10">
        <v>201.83</v>
      </c>
      <c r="S67" s="10">
        <v>70.72</v>
      </c>
      <c r="T67" s="10">
        <v>315.18</v>
      </c>
      <c r="U67" s="10"/>
      <c r="V67" s="10">
        <v>60.57</v>
      </c>
      <c r="W67" s="10"/>
      <c r="X67" s="67"/>
      <c r="Z67" s="113"/>
      <c r="AA67" s="113"/>
      <c r="AB67" s="113"/>
      <c r="AC67" s="113"/>
      <c r="AD67" s="113"/>
      <c r="AE67" s="113"/>
      <c r="AF67" s="113"/>
    </row>
    <row r="68" spans="1:32" x14ac:dyDescent="0.2">
      <c r="A68" s="8">
        <v>40299</v>
      </c>
      <c r="B68" s="26">
        <f t="shared" si="1"/>
        <v>29259.733820000001</v>
      </c>
      <c r="C68" s="20">
        <v>22204.215210000002</v>
      </c>
      <c r="D68" s="21">
        <v>799.04007999999988</v>
      </c>
      <c r="E68" s="21">
        <v>6251.1168299999999</v>
      </c>
      <c r="F68" s="21"/>
      <c r="G68" s="21">
        <v>5.3616999999999999</v>
      </c>
      <c r="H68" s="21"/>
      <c r="I68" s="21"/>
      <c r="J68" s="22">
        <v>0</v>
      </c>
      <c r="K68" s="114">
        <v>107.02200000000001</v>
      </c>
      <c r="L68" s="114">
        <v>11.109</v>
      </c>
      <c r="M68" s="114">
        <v>19.561</v>
      </c>
      <c r="N68" s="114"/>
      <c r="O68" s="114">
        <v>9.9000000000000005E-2</v>
      </c>
      <c r="P68" s="114"/>
      <c r="Q68" s="116"/>
      <c r="R68" s="10">
        <v>198.84</v>
      </c>
      <c r="S68" s="10">
        <v>65.819999999999993</v>
      </c>
      <c r="T68" s="10">
        <v>308.41000000000003</v>
      </c>
      <c r="U68" s="10"/>
      <c r="V68" s="10">
        <v>41.72</v>
      </c>
      <c r="W68" s="10"/>
      <c r="X68" s="67"/>
      <c r="Z68" s="113"/>
      <c r="AA68" s="113"/>
      <c r="AB68" s="113"/>
      <c r="AC68" s="113"/>
      <c r="AD68" s="113"/>
      <c r="AE68" s="113"/>
      <c r="AF68" s="113"/>
    </row>
    <row r="69" spans="1:32" x14ac:dyDescent="0.2">
      <c r="A69" s="8">
        <v>40330</v>
      </c>
      <c r="B69" s="26">
        <f t="shared" si="1"/>
        <v>27974.766210000002</v>
      </c>
      <c r="C69" s="20">
        <v>20867.716789999999</v>
      </c>
      <c r="D69" s="21">
        <v>816.50720000000001</v>
      </c>
      <c r="E69" s="21">
        <v>6285.9397200000003</v>
      </c>
      <c r="F69" s="21"/>
      <c r="G69" s="21">
        <v>4.6025</v>
      </c>
      <c r="H69" s="21"/>
      <c r="I69" s="21"/>
      <c r="J69" s="22">
        <v>0</v>
      </c>
      <c r="K69" s="114">
        <v>103.43600000000001</v>
      </c>
      <c r="L69" s="114">
        <v>11.946</v>
      </c>
      <c r="M69" s="114">
        <v>19.544</v>
      </c>
      <c r="N69" s="114"/>
      <c r="O69" s="114">
        <v>0.10199999999999999</v>
      </c>
      <c r="P69" s="114"/>
      <c r="Q69" s="116"/>
      <c r="R69" s="10">
        <v>202.07</v>
      </c>
      <c r="S69" s="10">
        <v>68.819999999999993</v>
      </c>
      <c r="T69" s="10">
        <v>321.63</v>
      </c>
      <c r="U69" s="10"/>
      <c r="V69" s="10">
        <v>45.17</v>
      </c>
      <c r="W69" s="10"/>
      <c r="X69" s="67"/>
      <c r="Z69" s="113"/>
      <c r="AA69" s="113"/>
      <c r="AB69" s="113"/>
      <c r="AC69" s="113"/>
      <c r="AD69" s="113"/>
      <c r="AE69" s="113"/>
      <c r="AF69" s="113"/>
    </row>
    <row r="70" spans="1:32" x14ac:dyDescent="0.2">
      <c r="A70" s="8">
        <v>40360</v>
      </c>
      <c r="B70" s="26">
        <f t="shared" si="1"/>
        <v>26710.194880000003</v>
      </c>
      <c r="C70" s="20">
        <v>19596.628100000002</v>
      </c>
      <c r="D70" s="21">
        <v>719.73192000000006</v>
      </c>
      <c r="E70" s="21">
        <v>6389.73729</v>
      </c>
      <c r="F70" s="21"/>
      <c r="G70" s="21">
        <v>4.0975700000000002</v>
      </c>
      <c r="H70" s="21"/>
      <c r="I70" s="21"/>
      <c r="J70" s="22">
        <v>0</v>
      </c>
      <c r="K70" s="114">
        <v>94.445999999999998</v>
      </c>
      <c r="L70" s="114">
        <v>10.298</v>
      </c>
      <c r="M70" s="114">
        <v>19.882000000000001</v>
      </c>
      <c r="N70" s="114"/>
      <c r="O70" s="114">
        <v>9.6000000000000002E-2</v>
      </c>
      <c r="P70" s="114"/>
      <c r="Q70" s="116"/>
      <c r="R70" s="10">
        <v>204.37</v>
      </c>
      <c r="S70" s="10">
        <v>69.98</v>
      </c>
      <c r="T70" s="10">
        <v>316.02</v>
      </c>
      <c r="U70" s="10"/>
      <c r="V70" s="10">
        <v>41.55</v>
      </c>
      <c r="W70" s="10"/>
      <c r="X70" s="67"/>
      <c r="Z70" s="113"/>
      <c r="AA70" s="113"/>
      <c r="AB70" s="113"/>
      <c r="AC70" s="113"/>
      <c r="AD70" s="113"/>
      <c r="AE70" s="113"/>
      <c r="AF70" s="113"/>
    </row>
    <row r="71" spans="1:32" x14ac:dyDescent="0.2">
      <c r="A71" s="8">
        <v>40391</v>
      </c>
      <c r="B71" s="26">
        <f t="shared" si="1"/>
        <v>27177.215579999996</v>
      </c>
      <c r="C71" s="20">
        <v>19677.104599999999</v>
      </c>
      <c r="D71" s="21">
        <v>626.02722999999992</v>
      </c>
      <c r="E71" s="21">
        <v>6872.6133600000003</v>
      </c>
      <c r="F71" s="21"/>
      <c r="G71" s="21">
        <v>4.0480999999999998</v>
      </c>
      <c r="H71" s="21"/>
      <c r="I71" s="21"/>
      <c r="J71" s="22">
        <v>-2.5777100000000002</v>
      </c>
      <c r="K71" s="114">
        <v>91.284000000000006</v>
      </c>
      <c r="L71" s="114">
        <v>8.5310000000000006</v>
      </c>
      <c r="M71" s="114">
        <v>20.077000000000002</v>
      </c>
      <c r="N71" s="114"/>
      <c r="O71" s="114">
        <v>9.0999999999999998E-2</v>
      </c>
      <c r="P71" s="114"/>
      <c r="Q71" s="116"/>
      <c r="R71" s="10">
        <v>212.88</v>
      </c>
      <c r="S71" s="10">
        <v>73.11</v>
      </c>
      <c r="T71" s="10">
        <v>330.17</v>
      </c>
      <c r="U71" s="10"/>
      <c r="V71" s="10">
        <v>39.71</v>
      </c>
      <c r="W71" s="10"/>
      <c r="X71" s="67"/>
      <c r="Z71" s="113"/>
      <c r="AA71" s="113"/>
      <c r="AB71" s="113"/>
      <c r="AC71" s="113"/>
      <c r="AD71" s="113"/>
      <c r="AE71" s="113"/>
      <c r="AF71" s="113"/>
    </row>
    <row r="72" spans="1:32" x14ac:dyDescent="0.2">
      <c r="A72" s="8">
        <v>40422</v>
      </c>
      <c r="B72" s="26">
        <f t="shared" si="1"/>
        <v>25556.216249999998</v>
      </c>
      <c r="C72" s="20">
        <v>18491.817059999998</v>
      </c>
      <c r="D72" s="21">
        <v>614.32335999999998</v>
      </c>
      <c r="E72" s="21">
        <v>6446.8081300000003</v>
      </c>
      <c r="F72" s="21"/>
      <c r="G72" s="21">
        <v>3.2676999999999996</v>
      </c>
      <c r="H72" s="21"/>
      <c r="I72" s="21"/>
      <c r="J72" s="22">
        <v>0</v>
      </c>
      <c r="K72" s="114">
        <v>88.483000000000004</v>
      </c>
      <c r="L72" s="114">
        <v>8.1140000000000008</v>
      </c>
      <c r="M72" s="114">
        <v>20.46</v>
      </c>
      <c r="N72" s="114"/>
      <c r="O72" s="114">
        <v>8.7999999999999995E-2</v>
      </c>
      <c r="P72" s="114"/>
      <c r="Q72" s="116"/>
      <c r="R72" s="10">
        <v>212.85</v>
      </c>
      <c r="S72" s="10">
        <v>77.14</v>
      </c>
      <c r="T72" s="10">
        <v>330.1</v>
      </c>
      <c r="U72" s="10"/>
      <c r="V72" s="10">
        <v>46.03</v>
      </c>
      <c r="W72" s="10"/>
      <c r="X72" s="67"/>
      <c r="Z72" s="113"/>
      <c r="AA72" s="113"/>
      <c r="AB72" s="113"/>
      <c r="AC72" s="113"/>
      <c r="AD72" s="113"/>
      <c r="AE72" s="113"/>
      <c r="AF72" s="113"/>
    </row>
    <row r="73" spans="1:32" x14ac:dyDescent="0.2">
      <c r="A73" s="8">
        <v>40452</v>
      </c>
      <c r="B73" s="26">
        <f t="shared" si="1"/>
        <v>25974.853780000001</v>
      </c>
      <c r="C73" s="20">
        <v>18420.341</v>
      </c>
      <c r="D73" s="21">
        <v>623.01319999999998</v>
      </c>
      <c r="E73" s="21">
        <v>6929.1090599999989</v>
      </c>
      <c r="F73" s="21"/>
      <c r="G73" s="21">
        <v>3.4119999999999999</v>
      </c>
      <c r="H73" s="21"/>
      <c r="I73" s="21"/>
      <c r="J73" s="22">
        <v>-1.0214799999999999</v>
      </c>
      <c r="K73" s="114">
        <v>92.64</v>
      </c>
      <c r="L73" s="114">
        <v>8.2829999999999995</v>
      </c>
      <c r="M73" s="114">
        <v>20.538</v>
      </c>
      <c r="N73" s="114"/>
      <c r="O73" s="114">
        <v>7.8E-2</v>
      </c>
      <c r="P73" s="114"/>
      <c r="Q73" s="116"/>
      <c r="R73" s="10">
        <v>200.03</v>
      </c>
      <c r="S73" s="10">
        <v>72.52</v>
      </c>
      <c r="T73" s="10">
        <v>326.37</v>
      </c>
      <c r="U73" s="10"/>
      <c r="V73" s="10">
        <v>44.32</v>
      </c>
      <c r="W73" s="10"/>
      <c r="X73" s="67"/>
      <c r="Z73" s="113"/>
      <c r="AA73" s="113"/>
      <c r="AB73" s="113"/>
      <c r="AC73" s="113"/>
      <c r="AD73" s="113"/>
      <c r="AE73" s="113"/>
      <c r="AF73" s="113"/>
    </row>
    <row r="74" spans="1:32" x14ac:dyDescent="0.2">
      <c r="A74" s="8">
        <v>40483</v>
      </c>
      <c r="B74" s="26">
        <f t="shared" si="1"/>
        <v>26358.479789999998</v>
      </c>
      <c r="C74" s="20">
        <v>19118.701959999999</v>
      </c>
      <c r="D74" s="21">
        <v>795.01868000000013</v>
      </c>
      <c r="E74" s="21">
        <v>6442.8288499999999</v>
      </c>
      <c r="F74" s="21"/>
      <c r="G74" s="21">
        <v>1.9303000000000001</v>
      </c>
      <c r="H74" s="21"/>
      <c r="I74" s="21"/>
      <c r="J74" s="22">
        <v>0</v>
      </c>
      <c r="K74" s="114">
        <v>104.378</v>
      </c>
      <c r="L74" s="114">
        <v>12.638</v>
      </c>
      <c r="M74" s="114">
        <v>20.542999999999999</v>
      </c>
      <c r="N74" s="114"/>
      <c r="O74" s="114">
        <v>7.0000000000000007E-2</v>
      </c>
      <c r="P74" s="114"/>
      <c r="Q74" s="116"/>
      <c r="R74" s="10">
        <v>194.86</v>
      </c>
      <c r="S74" s="10">
        <v>69.42</v>
      </c>
      <c r="T74" s="10">
        <v>337.74</v>
      </c>
      <c r="U74" s="10"/>
      <c r="V74" s="10">
        <v>43.08</v>
      </c>
      <c r="W74" s="10"/>
      <c r="X74" s="67"/>
      <c r="Z74" s="113"/>
      <c r="AA74" s="113"/>
      <c r="AB74" s="113"/>
      <c r="AC74" s="113"/>
      <c r="AD74" s="113"/>
      <c r="AE74" s="113"/>
      <c r="AF74" s="113"/>
    </row>
    <row r="75" spans="1:32" x14ac:dyDescent="0.2">
      <c r="A75" s="9">
        <v>40513</v>
      </c>
      <c r="B75" s="27">
        <f t="shared" si="1"/>
        <v>28553.982080000002</v>
      </c>
      <c r="C75" s="23">
        <v>20926.202410000002</v>
      </c>
      <c r="D75" s="24">
        <v>833.71721999999988</v>
      </c>
      <c r="E75" s="24">
        <v>6790.8591500000002</v>
      </c>
      <c r="F75" s="24"/>
      <c r="G75" s="24">
        <v>3.2033</v>
      </c>
      <c r="H75" s="24"/>
      <c r="I75" s="24"/>
      <c r="J75" s="25">
        <v>0</v>
      </c>
      <c r="K75" s="117">
        <v>103.26600000000001</v>
      </c>
      <c r="L75" s="117">
        <v>11.839</v>
      </c>
      <c r="M75" s="117">
        <v>20.658000000000001</v>
      </c>
      <c r="N75" s="117"/>
      <c r="O75" s="117">
        <v>6.5000000000000002E-2</v>
      </c>
      <c r="P75" s="117"/>
      <c r="Q75" s="118"/>
      <c r="R75" s="11">
        <v>202.74</v>
      </c>
      <c r="S75" s="11">
        <v>70.430000000000007</v>
      </c>
      <c r="T75" s="11">
        <v>328.69</v>
      </c>
      <c r="U75" s="11"/>
      <c r="V75" s="11">
        <v>49.28</v>
      </c>
      <c r="W75" s="10"/>
      <c r="X75" s="67"/>
      <c r="Z75" s="113"/>
      <c r="AA75" s="113"/>
      <c r="AB75" s="113"/>
      <c r="AC75" s="113"/>
      <c r="AD75" s="113"/>
      <c r="AE75" s="113"/>
      <c r="AF75" s="113"/>
    </row>
    <row r="76" spans="1:32" x14ac:dyDescent="0.2">
      <c r="A76" s="8">
        <v>40544</v>
      </c>
      <c r="B76" s="26">
        <f t="shared" si="1"/>
        <v>31332.307939999999</v>
      </c>
      <c r="C76" s="20">
        <v>23304.409520000001</v>
      </c>
      <c r="D76" s="21">
        <v>1089.6046000000001</v>
      </c>
      <c r="E76" s="21">
        <v>6938.63724</v>
      </c>
      <c r="F76" s="21"/>
      <c r="G76" s="21">
        <v>1.9581</v>
      </c>
      <c r="H76" s="21"/>
      <c r="I76" s="21"/>
      <c r="J76" s="22">
        <v>-2.30152</v>
      </c>
      <c r="K76" s="114">
        <v>111.851</v>
      </c>
      <c r="L76" s="114">
        <v>15.18</v>
      </c>
      <c r="M76" s="114">
        <v>20.45</v>
      </c>
      <c r="N76" s="114"/>
      <c r="O76" s="114">
        <v>3.5999999999999997E-2</v>
      </c>
      <c r="P76" s="114"/>
      <c r="Q76" s="116"/>
      <c r="R76" s="10">
        <v>208.7</v>
      </c>
      <c r="S76" s="10">
        <v>71.849999999999994</v>
      </c>
      <c r="T76" s="10">
        <v>339.35</v>
      </c>
      <c r="U76" s="10"/>
      <c r="V76" s="10">
        <v>54.39</v>
      </c>
      <c r="W76" s="10"/>
      <c r="X76" s="67"/>
      <c r="Z76" s="113"/>
      <c r="AA76" s="113"/>
      <c r="AB76" s="113"/>
      <c r="AC76" s="113"/>
      <c r="AD76" s="113"/>
      <c r="AE76" s="113"/>
      <c r="AF76" s="113"/>
    </row>
    <row r="77" spans="1:32" x14ac:dyDescent="0.2">
      <c r="A77" s="8">
        <v>40575</v>
      </c>
      <c r="B77" s="26">
        <f t="shared" si="1"/>
        <v>34695.195810000005</v>
      </c>
      <c r="C77" s="20">
        <v>25782.235510000002</v>
      </c>
      <c r="D77" s="21">
        <v>792.74752999999998</v>
      </c>
      <c r="E77" s="21">
        <v>8117.1077699999987</v>
      </c>
      <c r="F77" s="21"/>
      <c r="G77" s="21">
        <v>3.105</v>
      </c>
      <c r="H77" s="21"/>
      <c r="I77" s="21"/>
      <c r="J77" s="22">
        <v>0</v>
      </c>
      <c r="K77" s="114">
        <v>127.021</v>
      </c>
      <c r="L77" s="114">
        <v>10.590999999999999</v>
      </c>
      <c r="M77" s="114">
        <v>20.484999999999999</v>
      </c>
      <c r="N77" s="114"/>
      <c r="O77" s="114">
        <v>7.3999999999999996E-2</v>
      </c>
      <c r="P77" s="114"/>
      <c r="Q77" s="116"/>
      <c r="R77" s="10">
        <v>203.52</v>
      </c>
      <c r="S77" s="10">
        <v>75.180000000000007</v>
      </c>
      <c r="T77" s="10">
        <v>396.27</v>
      </c>
      <c r="U77" s="10"/>
      <c r="V77" s="10">
        <v>43.72</v>
      </c>
      <c r="W77" s="10"/>
      <c r="X77" s="67"/>
      <c r="Z77" s="113"/>
      <c r="AA77" s="113"/>
      <c r="AB77" s="113"/>
      <c r="AC77" s="113"/>
      <c r="AD77" s="113"/>
      <c r="AE77" s="113"/>
      <c r="AF77" s="113"/>
    </row>
    <row r="78" spans="1:32" x14ac:dyDescent="0.2">
      <c r="A78" s="8">
        <v>40603</v>
      </c>
      <c r="B78" s="26">
        <f t="shared" si="1"/>
        <v>34035.186040000001</v>
      </c>
      <c r="C78" s="20">
        <v>24847.408309999999</v>
      </c>
      <c r="D78" s="21">
        <v>1126.7087099999999</v>
      </c>
      <c r="E78" s="21">
        <v>8056.4467199999999</v>
      </c>
      <c r="F78" s="21"/>
      <c r="G78" s="21">
        <v>4.6223000000000001</v>
      </c>
      <c r="H78" s="21"/>
      <c r="I78" s="21"/>
      <c r="J78" s="22">
        <v>0</v>
      </c>
      <c r="K78" s="114">
        <v>133.28200000000001</v>
      </c>
      <c r="L78" s="114">
        <v>15.778</v>
      </c>
      <c r="M78" s="114">
        <v>22.419</v>
      </c>
      <c r="N78" s="114"/>
      <c r="O78" s="114">
        <v>0.1</v>
      </c>
      <c r="P78" s="114"/>
      <c r="Q78" s="116"/>
      <c r="R78" s="10">
        <v>186.35</v>
      </c>
      <c r="S78" s="10">
        <v>72.97</v>
      </c>
      <c r="T78" s="10">
        <v>360.14</v>
      </c>
      <c r="U78" s="10"/>
      <c r="V78" s="10">
        <v>46.22</v>
      </c>
      <c r="W78" s="10"/>
      <c r="X78" s="67"/>
      <c r="Z78" s="113"/>
      <c r="AA78" s="113"/>
      <c r="AB78" s="113"/>
      <c r="AC78" s="113"/>
      <c r="AD78" s="113"/>
      <c r="AE78" s="113"/>
      <c r="AF78" s="113"/>
    </row>
    <row r="79" spans="1:32" x14ac:dyDescent="0.2">
      <c r="A79" s="8">
        <v>40634</v>
      </c>
      <c r="B79" s="26">
        <f t="shared" si="1"/>
        <v>35469.206210000004</v>
      </c>
      <c r="C79" s="20">
        <v>25395.46285</v>
      </c>
      <c r="D79" s="21">
        <v>1014.0357900000001</v>
      </c>
      <c r="E79" s="21">
        <v>9053.9049700000014</v>
      </c>
      <c r="F79" s="21"/>
      <c r="G79" s="21">
        <v>5.8026000000000009</v>
      </c>
      <c r="H79" s="21"/>
      <c r="I79" s="21"/>
      <c r="J79" s="22">
        <v>0</v>
      </c>
      <c r="K79" s="114">
        <v>124.116</v>
      </c>
      <c r="L79" s="114">
        <v>13.91</v>
      </c>
      <c r="M79" s="114">
        <v>23.565000000000001</v>
      </c>
      <c r="N79" s="114"/>
      <c r="O79" s="114">
        <v>0.107</v>
      </c>
      <c r="P79" s="114"/>
      <c r="Q79" s="116"/>
      <c r="R79" s="10">
        <v>204.9</v>
      </c>
      <c r="S79" s="10">
        <v>72.989999999999995</v>
      </c>
      <c r="T79" s="10">
        <v>384.5</v>
      </c>
      <c r="U79" s="10"/>
      <c r="V79" s="10">
        <v>53.01</v>
      </c>
      <c r="W79" s="10"/>
      <c r="X79" s="67"/>
      <c r="Z79" s="113"/>
      <c r="AA79" s="113"/>
      <c r="AB79" s="113"/>
      <c r="AC79" s="113"/>
      <c r="AD79" s="113"/>
      <c r="AE79" s="113"/>
      <c r="AF79" s="113"/>
    </row>
    <row r="80" spans="1:32" x14ac:dyDescent="0.2">
      <c r="A80" s="8">
        <v>40664</v>
      </c>
      <c r="B80" s="26">
        <f t="shared" ref="B80:B143" si="2">SUM(C80:G80)+J80</f>
        <v>31555.791540000002</v>
      </c>
      <c r="C80" s="20">
        <v>21974.510539999999</v>
      </c>
      <c r="D80" s="21">
        <v>848.49851999999998</v>
      </c>
      <c r="E80" s="21">
        <v>8727.3298800000011</v>
      </c>
      <c r="F80" s="21"/>
      <c r="G80" s="21">
        <v>5.4526000000000003</v>
      </c>
      <c r="H80" s="21"/>
      <c r="I80" s="21"/>
      <c r="J80" s="22">
        <v>0</v>
      </c>
      <c r="K80" s="114">
        <v>104.605</v>
      </c>
      <c r="L80" s="114">
        <v>11.882999999999999</v>
      </c>
      <c r="M80" s="114">
        <v>23.318000000000001</v>
      </c>
      <c r="N80" s="114"/>
      <c r="O80" s="114">
        <v>0.104</v>
      </c>
      <c r="P80" s="114"/>
      <c r="Q80" s="116"/>
      <c r="R80" s="10">
        <v>210.38</v>
      </c>
      <c r="S80" s="10">
        <v>71.489999999999995</v>
      </c>
      <c r="T80" s="10">
        <v>374.05</v>
      </c>
      <c r="U80" s="10"/>
      <c r="V80" s="10">
        <v>52.43</v>
      </c>
      <c r="W80" s="10"/>
      <c r="X80" s="67"/>
      <c r="Z80" s="113"/>
      <c r="AA80" s="113"/>
      <c r="AB80" s="113"/>
      <c r="AC80" s="113"/>
      <c r="AD80" s="113"/>
      <c r="AE80" s="113"/>
      <c r="AF80" s="113"/>
    </row>
    <row r="81" spans="1:32" x14ac:dyDescent="0.2">
      <c r="A81" s="8">
        <v>40695</v>
      </c>
      <c r="B81" s="26">
        <f t="shared" si="2"/>
        <v>31542.117119999999</v>
      </c>
      <c r="C81" s="20">
        <v>21561.843700000001</v>
      </c>
      <c r="D81" s="21">
        <v>855.20192000000009</v>
      </c>
      <c r="E81" s="21">
        <v>9118.7985800000006</v>
      </c>
      <c r="F81" s="21"/>
      <c r="G81" s="21">
        <v>6.2729200000000001</v>
      </c>
      <c r="H81" s="21"/>
      <c r="I81" s="21"/>
      <c r="J81" s="22">
        <v>0</v>
      </c>
      <c r="K81" s="114">
        <v>101.29600000000001</v>
      </c>
      <c r="L81" s="114">
        <v>11.14</v>
      </c>
      <c r="M81" s="114">
        <v>23.439</v>
      </c>
      <c r="N81" s="114"/>
      <c r="O81" s="114">
        <v>0.124</v>
      </c>
      <c r="P81" s="114"/>
      <c r="Q81" s="116"/>
      <c r="R81" s="10">
        <v>212.98</v>
      </c>
      <c r="S81" s="10">
        <v>76.81</v>
      </c>
      <c r="T81" s="10">
        <v>388.99</v>
      </c>
      <c r="U81" s="10"/>
      <c r="V81" s="10">
        <v>50.59</v>
      </c>
      <c r="W81" s="10"/>
      <c r="X81" s="67"/>
      <c r="Z81" s="113"/>
      <c r="AA81" s="113"/>
      <c r="AB81" s="113"/>
      <c r="AC81" s="113"/>
      <c r="AD81" s="113"/>
      <c r="AE81" s="113"/>
      <c r="AF81" s="113"/>
    </row>
    <row r="82" spans="1:32" x14ac:dyDescent="0.2">
      <c r="A82" s="8">
        <v>40725</v>
      </c>
      <c r="B82" s="26">
        <f t="shared" si="2"/>
        <v>29519.183179999993</v>
      </c>
      <c r="C82" s="20">
        <v>19715.147129999998</v>
      </c>
      <c r="D82" s="21">
        <v>752.27396999999996</v>
      </c>
      <c r="E82" s="21">
        <v>9049.6755899999989</v>
      </c>
      <c r="F82" s="21"/>
      <c r="G82" s="21">
        <v>5.4962999999999997</v>
      </c>
      <c r="H82" s="21"/>
      <c r="I82" s="21"/>
      <c r="J82" s="22">
        <v>-3.4098100000000002</v>
      </c>
      <c r="K82" s="114">
        <v>92.721000000000004</v>
      </c>
      <c r="L82" s="114">
        <v>10.241</v>
      </c>
      <c r="M82" s="114">
        <v>23.648</v>
      </c>
      <c r="N82" s="114"/>
      <c r="O82" s="114">
        <v>0.104</v>
      </c>
      <c r="P82" s="114"/>
      <c r="Q82" s="116"/>
      <c r="R82" s="10">
        <v>213.07</v>
      </c>
      <c r="S82" s="10">
        <v>73.52</v>
      </c>
      <c r="T82" s="10">
        <v>382.8</v>
      </c>
      <c r="U82" s="10"/>
      <c r="V82" s="10">
        <v>52.85</v>
      </c>
      <c r="W82" s="10"/>
      <c r="X82" s="67"/>
      <c r="Z82" s="113"/>
      <c r="AA82" s="113"/>
      <c r="AB82" s="113"/>
      <c r="AC82" s="113"/>
      <c r="AD82" s="113"/>
      <c r="AE82" s="113"/>
      <c r="AF82" s="113"/>
    </row>
    <row r="83" spans="1:32" x14ac:dyDescent="0.2">
      <c r="A83" s="8">
        <v>40756</v>
      </c>
      <c r="B83" s="26">
        <f t="shared" si="2"/>
        <v>30216.302879999996</v>
      </c>
      <c r="C83" s="20">
        <v>19995.042699999998</v>
      </c>
      <c r="D83" s="21">
        <v>670.62563</v>
      </c>
      <c r="E83" s="21">
        <v>9544.6351500000001</v>
      </c>
      <c r="F83" s="21"/>
      <c r="G83" s="21">
        <v>5.9993999999999996</v>
      </c>
      <c r="H83" s="21"/>
      <c r="I83" s="21"/>
      <c r="J83" s="22">
        <v>0</v>
      </c>
      <c r="K83" s="114">
        <v>90.081000000000003</v>
      </c>
      <c r="L83" s="114">
        <v>8.3930000000000007</v>
      </c>
      <c r="M83" s="114">
        <v>24.09</v>
      </c>
      <c r="N83" s="114"/>
      <c r="O83" s="114">
        <v>0.122</v>
      </c>
      <c r="P83" s="114"/>
      <c r="Q83" s="116"/>
      <c r="R83" s="10">
        <v>222.18</v>
      </c>
      <c r="S83" s="10">
        <v>80.11</v>
      </c>
      <c r="T83" s="10">
        <v>396.17</v>
      </c>
      <c r="U83" s="10"/>
      <c r="V83" s="10">
        <v>49.18</v>
      </c>
      <c r="W83" s="10"/>
      <c r="X83" s="67"/>
      <c r="Z83" s="113"/>
      <c r="AA83" s="113"/>
      <c r="AB83" s="113"/>
      <c r="AC83" s="113"/>
      <c r="AD83" s="113"/>
      <c r="AE83" s="113"/>
      <c r="AF83" s="113"/>
    </row>
    <row r="84" spans="1:32" x14ac:dyDescent="0.2">
      <c r="A84" s="8">
        <v>40787</v>
      </c>
      <c r="B84" s="26">
        <f t="shared" si="2"/>
        <v>29539.955550000002</v>
      </c>
      <c r="C84" s="20">
        <v>19130.099260000003</v>
      </c>
      <c r="D84" s="21">
        <v>680.24399999999991</v>
      </c>
      <c r="E84" s="21">
        <v>9725.1187900000004</v>
      </c>
      <c r="F84" s="21"/>
      <c r="G84" s="21">
        <v>4.4935</v>
      </c>
      <c r="H84" s="21"/>
      <c r="I84" s="21"/>
      <c r="J84" s="22">
        <v>0</v>
      </c>
      <c r="K84" s="114">
        <v>84.74</v>
      </c>
      <c r="L84" s="114">
        <v>7.93</v>
      </c>
      <c r="M84" s="114">
        <v>24.385000000000002</v>
      </c>
      <c r="N84" s="114"/>
      <c r="O84" s="114">
        <v>8.6999999999999994E-2</v>
      </c>
      <c r="P84" s="114"/>
      <c r="Q84" s="116"/>
      <c r="R84" s="10">
        <v>226.48</v>
      </c>
      <c r="S84" s="10">
        <v>86.03</v>
      </c>
      <c r="T84" s="10">
        <v>398.98</v>
      </c>
      <c r="U84" s="10"/>
      <c r="V84" s="10">
        <v>51.65</v>
      </c>
      <c r="W84" s="10"/>
      <c r="X84" s="67"/>
      <c r="Z84" s="113"/>
      <c r="AA84" s="113"/>
      <c r="AB84" s="113"/>
      <c r="AC84" s="113"/>
      <c r="AD84" s="113"/>
      <c r="AE84" s="113"/>
      <c r="AF84" s="113"/>
    </row>
    <row r="85" spans="1:32" x14ac:dyDescent="0.2">
      <c r="A85" s="8">
        <v>40817</v>
      </c>
      <c r="B85" s="26">
        <f t="shared" si="2"/>
        <v>29045.343259999998</v>
      </c>
      <c r="C85" s="20">
        <v>18865.14256</v>
      </c>
      <c r="D85" s="21">
        <v>667.53368999999998</v>
      </c>
      <c r="E85" s="21">
        <v>9508.3687100000006</v>
      </c>
      <c r="F85" s="21"/>
      <c r="G85" s="21">
        <v>4.2983000000000002</v>
      </c>
      <c r="H85" s="21"/>
      <c r="I85" s="21"/>
      <c r="J85" s="22">
        <v>0</v>
      </c>
      <c r="K85" s="114">
        <v>89.295000000000002</v>
      </c>
      <c r="L85" s="114">
        <v>8.7080000000000002</v>
      </c>
      <c r="M85" s="114">
        <v>24.408000000000001</v>
      </c>
      <c r="N85" s="114"/>
      <c r="O85" s="114">
        <v>8.5999999999999993E-2</v>
      </c>
      <c r="P85" s="114"/>
      <c r="Q85" s="116"/>
      <c r="R85" s="10">
        <v>212.18</v>
      </c>
      <c r="S85" s="10">
        <v>77</v>
      </c>
      <c r="T85" s="10">
        <v>389.74</v>
      </c>
      <c r="U85" s="10"/>
      <c r="V85" s="10">
        <v>49.98</v>
      </c>
      <c r="W85" s="10"/>
      <c r="X85" s="67"/>
      <c r="Z85" s="113"/>
      <c r="AA85" s="113"/>
      <c r="AB85" s="113"/>
      <c r="AC85" s="113"/>
      <c r="AD85" s="113"/>
      <c r="AE85" s="113"/>
      <c r="AF85" s="113"/>
    </row>
    <row r="86" spans="1:32" x14ac:dyDescent="0.2">
      <c r="A86" s="8">
        <v>40848</v>
      </c>
      <c r="B86" s="26">
        <f t="shared" si="2"/>
        <v>32114.709930000001</v>
      </c>
      <c r="C86" s="20">
        <v>21235.133290000002</v>
      </c>
      <c r="D86" s="21">
        <v>1051.4817700000001</v>
      </c>
      <c r="E86" s="21">
        <v>9822.2430700000004</v>
      </c>
      <c r="F86" s="21"/>
      <c r="G86" s="21">
        <v>5.8517999999999999</v>
      </c>
      <c r="H86" s="21"/>
      <c r="I86" s="21"/>
      <c r="J86" s="22">
        <v>0</v>
      </c>
      <c r="K86" s="114">
        <v>102.377</v>
      </c>
      <c r="L86" s="114">
        <v>13.628</v>
      </c>
      <c r="M86" s="114">
        <v>24.259</v>
      </c>
      <c r="N86" s="114"/>
      <c r="O86" s="114">
        <v>0.107</v>
      </c>
      <c r="P86" s="114"/>
      <c r="Q86" s="116"/>
      <c r="R86" s="10">
        <v>208.53</v>
      </c>
      <c r="S86" s="10">
        <v>75.819999999999993</v>
      </c>
      <c r="T86" s="10">
        <v>404.33</v>
      </c>
      <c r="U86" s="10"/>
      <c r="V86" s="10">
        <v>54.69</v>
      </c>
      <c r="W86" s="10"/>
      <c r="X86" s="67"/>
      <c r="Z86" s="113"/>
      <c r="AA86" s="113"/>
      <c r="AB86" s="113"/>
      <c r="AC86" s="113"/>
      <c r="AD86" s="113"/>
      <c r="AE86" s="113"/>
      <c r="AF86" s="113"/>
    </row>
    <row r="87" spans="1:32" x14ac:dyDescent="0.2">
      <c r="A87" s="9">
        <v>40878</v>
      </c>
      <c r="B87" s="27">
        <f t="shared" si="2"/>
        <v>32370.582549999999</v>
      </c>
      <c r="C87" s="23">
        <v>21971.570350000002</v>
      </c>
      <c r="D87" s="24">
        <v>932.20440000000008</v>
      </c>
      <c r="E87" s="24">
        <v>9462.0969999999998</v>
      </c>
      <c r="F87" s="24"/>
      <c r="G87" s="24">
        <v>4.7107999999999999</v>
      </c>
      <c r="H87" s="24"/>
      <c r="I87" s="24"/>
      <c r="J87" s="25">
        <v>0</v>
      </c>
      <c r="K87" s="117">
        <v>103.13200000000001</v>
      </c>
      <c r="L87" s="117">
        <v>12.266</v>
      </c>
      <c r="M87" s="117">
        <v>24.088000000000001</v>
      </c>
      <c r="N87" s="117"/>
      <c r="O87" s="117">
        <v>8.5999999999999993E-2</v>
      </c>
      <c r="P87" s="117"/>
      <c r="Q87" s="118"/>
      <c r="R87" s="11">
        <v>213.81</v>
      </c>
      <c r="S87" s="11">
        <v>76.34</v>
      </c>
      <c r="T87" s="11">
        <v>393.16</v>
      </c>
      <c r="U87" s="11"/>
      <c r="V87" s="11">
        <v>54.78</v>
      </c>
      <c r="W87" s="10"/>
      <c r="X87" s="67"/>
      <c r="Z87" s="113"/>
      <c r="AA87" s="113"/>
      <c r="AB87" s="113"/>
      <c r="AC87" s="113"/>
      <c r="AD87" s="113"/>
      <c r="AE87" s="113"/>
      <c r="AF87" s="113"/>
    </row>
    <row r="88" spans="1:32" x14ac:dyDescent="0.2">
      <c r="A88" s="8">
        <v>40909</v>
      </c>
      <c r="B88" s="26">
        <f t="shared" si="2"/>
        <v>36253.131959999999</v>
      </c>
      <c r="C88" s="20">
        <v>25262.990760000001</v>
      </c>
      <c r="D88" s="21">
        <v>1175.5661399999999</v>
      </c>
      <c r="E88" s="21">
        <v>9810.9941600000002</v>
      </c>
      <c r="F88" s="21"/>
      <c r="G88" s="21">
        <v>3.5809000000000002</v>
      </c>
      <c r="H88" s="21"/>
      <c r="I88" s="21"/>
      <c r="J88" s="22">
        <v>0</v>
      </c>
      <c r="K88" s="114">
        <v>115.03700000000001</v>
      </c>
      <c r="L88" s="114">
        <v>14.974</v>
      </c>
      <c r="M88" s="114">
        <v>24.126999999999999</v>
      </c>
      <c r="N88" s="114"/>
      <c r="O88" s="114">
        <v>7.0999999999999994E-2</v>
      </c>
      <c r="P88" s="114"/>
      <c r="Q88" s="116"/>
      <c r="R88" s="10">
        <v>220.87</v>
      </c>
      <c r="S88" s="10">
        <v>79.37</v>
      </c>
      <c r="T88" s="10">
        <v>406.86</v>
      </c>
      <c r="U88" s="10"/>
      <c r="V88" s="10">
        <v>50.44</v>
      </c>
      <c r="W88" s="10"/>
      <c r="X88" s="67"/>
      <c r="Z88" s="113"/>
      <c r="AA88" s="113"/>
      <c r="AB88" s="113"/>
      <c r="AC88" s="113"/>
      <c r="AD88" s="113"/>
      <c r="AE88" s="113"/>
      <c r="AF88" s="113"/>
    </row>
    <row r="89" spans="1:32" x14ac:dyDescent="0.2">
      <c r="A89" s="8">
        <v>40940</v>
      </c>
      <c r="B89" s="26">
        <f t="shared" si="2"/>
        <v>39972.00043</v>
      </c>
      <c r="C89" s="20">
        <v>28453.673320000002</v>
      </c>
      <c r="D89" s="21">
        <v>871.8664399999999</v>
      </c>
      <c r="E89" s="21">
        <v>10642.98047</v>
      </c>
      <c r="F89" s="21"/>
      <c r="G89" s="21">
        <v>3.4801999999999995</v>
      </c>
      <c r="H89" s="21"/>
      <c r="I89" s="21"/>
      <c r="J89" s="22">
        <v>0</v>
      </c>
      <c r="K89" s="114">
        <v>129.649</v>
      </c>
      <c r="L89" s="114">
        <v>10.545</v>
      </c>
      <c r="M89" s="114">
        <v>24.361999999999998</v>
      </c>
      <c r="N89" s="114"/>
      <c r="O89" s="114">
        <v>6.4000000000000001E-2</v>
      </c>
      <c r="P89" s="114"/>
      <c r="Q89" s="116"/>
      <c r="R89" s="10">
        <v>219.83</v>
      </c>
      <c r="S89" s="10">
        <v>82.25</v>
      </c>
      <c r="T89" s="10">
        <v>436.97</v>
      </c>
      <c r="U89" s="10"/>
      <c r="V89" s="10">
        <v>54.38</v>
      </c>
      <c r="W89" s="10"/>
      <c r="X89" s="67"/>
      <c r="Z89" s="113"/>
      <c r="AA89" s="113"/>
      <c r="AB89" s="113"/>
      <c r="AC89" s="113"/>
      <c r="AD89" s="113"/>
      <c r="AE89" s="113"/>
      <c r="AF89" s="113"/>
    </row>
    <row r="90" spans="1:32" x14ac:dyDescent="0.2">
      <c r="A90" s="8">
        <v>40969</v>
      </c>
      <c r="B90" s="26">
        <f t="shared" si="2"/>
        <v>40287.443469999998</v>
      </c>
      <c r="C90" s="20">
        <v>29387.231810000001</v>
      </c>
      <c r="D90" s="21">
        <v>1004.7397099999999</v>
      </c>
      <c r="E90" s="21">
        <v>9891.89005</v>
      </c>
      <c r="F90" s="21"/>
      <c r="G90" s="21">
        <v>3.5819000000000001</v>
      </c>
      <c r="H90" s="21"/>
      <c r="I90" s="21"/>
      <c r="J90" s="22">
        <v>0</v>
      </c>
      <c r="K90" s="114">
        <v>134.904</v>
      </c>
      <c r="L90" s="114">
        <v>14.2</v>
      </c>
      <c r="M90" s="114">
        <v>23.893999999999998</v>
      </c>
      <c r="N90" s="114"/>
      <c r="O90" s="114">
        <v>7.5999999999999998E-2</v>
      </c>
      <c r="P90" s="114"/>
      <c r="Q90" s="116"/>
      <c r="R90" s="10">
        <v>218.77</v>
      </c>
      <c r="S90" s="10">
        <v>71.06</v>
      </c>
      <c r="T90" s="10">
        <v>414.12</v>
      </c>
      <c r="U90" s="10"/>
      <c r="V90" s="10">
        <v>48.13</v>
      </c>
      <c r="W90" s="10"/>
      <c r="X90" s="67"/>
      <c r="Z90" s="113"/>
      <c r="AA90" s="113"/>
      <c r="AB90" s="113"/>
      <c r="AC90" s="113"/>
      <c r="AD90" s="113"/>
      <c r="AE90" s="113"/>
      <c r="AF90" s="113"/>
    </row>
    <row r="91" spans="1:32" x14ac:dyDescent="0.2">
      <c r="A91" s="8">
        <v>41000</v>
      </c>
      <c r="B91" s="26">
        <f t="shared" si="2"/>
        <v>39837.630960000002</v>
      </c>
      <c r="C91" s="20">
        <v>28420.688020000001</v>
      </c>
      <c r="D91" s="21">
        <v>926.26729999999998</v>
      </c>
      <c r="E91" s="21">
        <v>10483.87494</v>
      </c>
      <c r="F91" s="21"/>
      <c r="G91" s="21">
        <v>6.8007</v>
      </c>
      <c r="H91" s="21"/>
      <c r="I91" s="21"/>
      <c r="J91" s="22">
        <v>0</v>
      </c>
      <c r="K91" s="114">
        <v>127.90900000000001</v>
      </c>
      <c r="L91" s="114">
        <v>13.284000000000001</v>
      </c>
      <c r="M91" s="114">
        <v>23.582999999999998</v>
      </c>
      <c r="N91" s="114"/>
      <c r="O91" s="114">
        <v>0.1</v>
      </c>
      <c r="P91" s="114"/>
      <c r="Q91" s="116"/>
      <c r="R91" s="10">
        <v>223</v>
      </c>
      <c r="S91" s="10">
        <v>69.989999999999995</v>
      </c>
      <c r="T91" s="10">
        <v>444.78</v>
      </c>
      <c r="U91" s="10"/>
      <c r="V91" s="10">
        <v>68.48</v>
      </c>
      <c r="W91" s="10"/>
      <c r="X91" s="67"/>
      <c r="Z91" s="113"/>
      <c r="AA91" s="113"/>
      <c r="AB91" s="113"/>
      <c r="AC91" s="113"/>
      <c r="AD91" s="113"/>
      <c r="AE91" s="113"/>
      <c r="AF91" s="113"/>
    </row>
    <row r="92" spans="1:32" x14ac:dyDescent="0.2">
      <c r="A92" s="8">
        <v>41030</v>
      </c>
      <c r="B92" s="26">
        <f t="shared" si="2"/>
        <v>35138.603689999996</v>
      </c>
      <c r="C92" s="20">
        <v>24248.075149999997</v>
      </c>
      <c r="D92" s="21">
        <v>811.78824999999995</v>
      </c>
      <c r="E92" s="21">
        <v>10072.957789999999</v>
      </c>
      <c r="F92" s="21"/>
      <c r="G92" s="21">
        <v>5.7825000000000006</v>
      </c>
      <c r="H92" s="21"/>
      <c r="I92" s="21"/>
      <c r="J92" s="22">
        <v>0</v>
      </c>
      <c r="K92" s="114">
        <v>110.508</v>
      </c>
      <c r="L92" s="114">
        <v>11.744999999999999</v>
      </c>
      <c r="M92" s="114">
        <v>23.399000000000001</v>
      </c>
      <c r="N92" s="114"/>
      <c r="O92" s="114">
        <v>0.109</v>
      </c>
      <c r="P92" s="114"/>
      <c r="Q92" s="116"/>
      <c r="R92" s="10">
        <v>220.21</v>
      </c>
      <c r="S92" s="10">
        <v>69.400000000000006</v>
      </c>
      <c r="T92" s="10">
        <v>430.69</v>
      </c>
      <c r="U92" s="10"/>
      <c r="V92" s="10">
        <v>53.05</v>
      </c>
      <c r="W92" s="10"/>
      <c r="X92" s="67"/>
      <c r="Z92" s="113"/>
      <c r="AA92" s="113"/>
      <c r="AB92" s="113"/>
      <c r="AC92" s="113"/>
      <c r="AD92" s="113"/>
      <c r="AE92" s="113"/>
      <c r="AF92" s="113"/>
    </row>
    <row r="93" spans="1:32" x14ac:dyDescent="0.2">
      <c r="A93" s="8">
        <v>41061</v>
      </c>
      <c r="B93" s="26">
        <f t="shared" si="2"/>
        <v>34492.278660000004</v>
      </c>
      <c r="C93" s="20">
        <v>23220.186390000003</v>
      </c>
      <c r="D93" s="21">
        <v>688.36541999999997</v>
      </c>
      <c r="E93" s="21">
        <v>10578.521849999999</v>
      </c>
      <c r="F93" s="21"/>
      <c r="G93" s="21">
        <v>5.2050000000000001</v>
      </c>
      <c r="H93" s="21"/>
      <c r="I93" s="21"/>
      <c r="J93" s="22">
        <v>0</v>
      </c>
      <c r="K93" s="114">
        <v>101.14</v>
      </c>
      <c r="L93" s="114">
        <v>9.6020000000000003</v>
      </c>
      <c r="M93" s="114">
        <v>23.388000000000002</v>
      </c>
      <c r="N93" s="114"/>
      <c r="O93" s="114">
        <v>9.2999999999999999E-2</v>
      </c>
      <c r="P93" s="114"/>
      <c r="Q93" s="116"/>
      <c r="R93" s="10">
        <v>230.42</v>
      </c>
      <c r="S93" s="10">
        <v>71.89</v>
      </c>
      <c r="T93" s="10">
        <v>452.59</v>
      </c>
      <c r="U93" s="10"/>
      <c r="V93" s="10">
        <v>55.97</v>
      </c>
      <c r="W93" s="10"/>
      <c r="X93" s="67"/>
      <c r="Z93" s="113"/>
      <c r="AA93" s="113"/>
      <c r="AB93" s="113"/>
      <c r="AC93" s="113"/>
      <c r="AD93" s="113"/>
      <c r="AE93" s="113"/>
      <c r="AF93" s="113"/>
    </row>
    <row r="94" spans="1:32" x14ac:dyDescent="0.2">
      <c r="A94" s="8">
        <v>41091</v>
      </c>
      <c r="B94" s="26">
        <f t="shared" si="2"/>
        <v>32433.776679999999</v>
      </c>
      <c r="C94" s="20">
        <v>21303.34129</v>
      </c>
      <c r="D94" s="21">
        <v>650.77031000000011</v>
      </c>
      <c r="E94" s="21">
        <v>10474.701880000001</v>
      </c>
      <c r="F94" s="21"/>
      <c r="G94" s="21">
        <v>4.9632000000000005</v>
      </c>
      <c r="H94" s="21"/>
      <c r="I94" s="21"/>
      <c r="J94" s="22">
        <v>0</v>
      </c>
      <c r="K94" s="114">
        <v>95.816000000000003</v>
      </c>
      <c r="L94" s="114">
        <v>9.3689999999999998</v>
      </c>
      <c r="M94" s="114">
        <v>23.626999999999999</v>
      </c>
      <c r="N94" s="114"/>
      <c r="O94" s="114">
        <v>8.8999999999999996E-2</v>
      </c>
      <c r="P94" s="114"/>
      <c r="Q94" s="116"/>
      <c r="R94" s="10">
        <v>223.2</v>
      </c>
      <c r="S94" s="10">
        <v>69.680000000000007</v>
      </c>
      <c r="T94" s="10">
        <v>443.75</v>
      </c>
      <c r="U94" s="10"/>
      <c r="V94" s="10">
        <v>55.77</v>
      </c>
      <c r="W94" s="10"/>
      <c r="X94" s="67"/>
      <c r="Z94" s="113"/>
      <c r="AA94" s="113"/>
      <c r="AB94" s="113"/>
      <c r="AC94" s="113"/>
      <c r="AD94" s="113"/>
      <c r="AE94" s="113"/>
      <c r="AF94" s="113"/>
    </row>
    <row r="95" spans="1:32" x14ac:dyDescent="0.2">
      <c r="A95" s="8">
        <v>41122</v>
      </c>
      <c r="B95" s="26">
        <f t="shared" si="2"/>
        <v>32937.607210000002</v>
      </c>
      <c r="C95" s="20">
        <v>21153.01569</v>
      </c>
      <c r="D95" s="21">
        <v>589.1412499999999</v>
      </c>
      <c r="E95" s="21">
        <v>11189.416470000002</v>
      </c>
      <c r="F95" s="21"/>
      <c r="G95" s="21">
        <v>6.0337999999999994</v>
      </c>
      <c r="H95" s="21"/>
      <c r="I95" s="21"/>
      <c r="J95" s="22">
        <v>0</v>
      </c>
      <c r="K95" s="114">
        <v>91.775000000000006</v>
      </c>
      <c r="L95" s="114">
        <v>7.7489999999999997</v>
      </c>
      <c r="M95" s="114">
        <v>24.414000000000001</v>
      </c>
      <c r="N95" s="114"/>
      <c r="O95" s="114">
        <v>9.2999999999999999E-2</v>
      </c>
      <c r="P95" s="114"/>
      <c r="Q95" s="116"/>
      <c r="R95" s="10">
        <v>231.34</v>
      </c>
      <c r="S95" s="10">
        <v>76.3</v>
      </c>
      <c r="T95" s="10">
        <v>458.51</v>
      </c>
      <c r="U95" s="10"/>
      <c r="V95" s="10">
        <v>64.88</v>
      </c>
      <c r="W95" s="10"/>
      <c r="X95" s="67"/>
      <c r="Z95" s="113"/>
      <c r="AA95" s="113"/>
      <c r="AB95" s="113"/>
      <c r="AC95" s="113"/>
      <c r="AD95" s="113"/>
      <c r="AE95" s="113"/>
      <c r="AF95" s="113"/>
    </row>
    <row r="96" spans="1:32" x14ac:dyDescent="0.2">
      <c r="A96" s="8">
        <v>41153</v>
      </c>
      <c r="B96" s="26">
        <f t="shared" si="2"/>
        <v>32885.836410000004</v>
      </c>
      <c r="C96" s="20">
        <v>20750.251800000002</v>
      </c>
      <c r="D96" s="21">
        <v>652.36245999999994</v>
      </c>
      <c r="E96" s="21">
        <v>11479.78285</v>
      </c>
      <c r="F96" s="21"/>
      <c r="G96" s="21">
        <v>3.4393000000000002</v>
      </c>
      <c r="H96" s="21"/>
      <c r="I96" s="21"/>
      <c r="J96" s="22">
        <v>0</v>
      </c>
      <c r="K96" s="114">
        <v>89.218000000000004</v>
      </c>
      <c r="L96" s="114">
        <v>7.774</v>
      </c>
      <c r="M96" s="114">
        <v>24.785</v>
      </c>
      <c r="N96" s="114"/>
      <c r="O96" s="114">
        <v>6.9000000000000006E-2</v>
      </c>
      <c r="P96" s="114"/>
      <c r="Q96" s="116"/>
      <c r="R96" s="10">
        <v>233.78</v>
      </c>
      <c r="S96" s="10">
        <v>84.39</v>
      </c>
      <c r="T96" s="10">
        <v>463.48</v>
      </c>
      <c r="U96" s="10"/>
      <c r="V96" s="10">
        <v>49.84</v>
      </c>
      <c r="W96" s="10"/>
      <c r="X96" s="67"/>
      <c r="Z96" s="113"/>
      <c r="AA96" s="113"/>
      <c r="AB96" s="113"/>
      <c r="AC96" s="113"/>
      <c r="AD96" s="113"/>
      <c r="AE96" s="113"/>
      <c r="AF96" s="113"/>
    </row>
    <row r="97" spans="1:32" x14ac:dyDescent="0.2">
      <c r="A97" s="8">
        <v>41183</v>
      </c>
      <c r="B97" s="26">
        <f t="shared" si="2"/>
        <v>32465.022620000003</v>
      </c>
      <c r="C97" s="20">
        <v>20567.080530000003</v>
      </c>
      <c r="D97" s="21">
        <v>614.77530000000002</v>
      </c>
      <c r="E97" s="21">
        <v>11280.147320000002</v>
      </c>
      <c r="F97" s="21"/>
      <c r="G97" s="21">
        <v>3.0194699999999997</v>
      </c>
      <c r="H97" s="21"/>
      <c r="I97" s="21"/>
      <c r="J97" s="22">
        <v>0</v>
      </c>
      <c r="K97" s="114">
        <v>93.867000000000004</v>
      </c>
      <c r="L97" s="114">
        <v>7.7779999999999996</v>
      </c>
      <c r="M97" s="114">
        <v>24.965</v>
      </c>
      <c r="N97" s="114"/>
      <c r="O97" s="114">
        <v>5.8999999999999997E-2</v>
      </c>
      <c r="P97" s="114"/>
      <c r="Q97" s="116"/>
      <c r="R97" s="10">
        <v>219.88</v>
      </c>
      <c r="S97" s="10">
        <v>79.3</v>
      </c>
      <c r="T97" s="10">
        <v>452.04</v>
      </c>
      <c r="U97" s="10"/>
      <c r="V97" s="10">
        <v>55.34</v>
      </c>
      <c r="W97" s="10"/>
      <c r="X97" s="67"/>
      <c r="Z97" s="113"/>
      <c r="AA97" s="113"/>
      <c r="AB97" s="113"/>
      <c r="AC97" s="113"/>
      <c r="AD97" s="113"/>
      <c r="AE97" s="113"/>
      <c r="AF97" s="113"/>
    </row>
    <row r="98" spans="1:32" x14ac:dyDescent="0.2">
      <c r="A98" s="8">
        <v>41214</v>
      </c>
      <c r="B98" s="26">
        <f t="shared" si="2"/>
        <v>35533.549139999996</v>
      </c>
      <c r="C98" s="20">
        <v>22984.772789999999</v>
      </c>
      <c r="D98" s="21">
        <v>866.19561999999996</v>
      </c>
      <c r="E98" s="21">
        <v>11678.802529999999</v>
      </c>
      <c r="F98" s="21"/>
      <c r="G98" s="21">
        <v>3.7782</v>
      </c>
      <c r="H98" s="21"/>
      <c r="I98" s="21"/>
      <c r="J98" s="22">
        <v>0</v>
      </c>
      <c r="K98" s="114">
        <v>103.902</v>
      </c>
      <c r="L98" s="114">
        <v>11.231999999999999</v>
      </c>
      <c r="M98" s="114">
        <v>25.065999999999999</v>
      </c>
      <c r="N98" s="114"/>
      <c r="O98" s="114">
        <v>8.5000000000000006E-2</v>
      </c>
      <c r="P98" s="114"/>
      <c r="Q98" s="116"/>
      <c r="R98" s="10">
        <v>221.93</v>
      </c>
      <c r="S98" s="10">
        <v>77.400000000000006</v>
      </c>
      <c r="T98" s="10">
        <v>466.4</v>
      </c>
      <c r="U98" s="10"/>
      <c r="V98" s="10">
        <v>44.45</v>
      </c>
      <c r="W98" s="10"/>
      <c r="X98" s="67"/>
      <c r="Z98" s="113"/>
      <c r="AA98" s="113"/>
      <c r="AB98" s="113"/>
      <c r="AC98" s="113"/>
      <c r="AD98" s="113"/>
      <c r="AE98" s="113"/>
      <c r="AF98" s="113"/>
    </row>
    <row r="99" spans="1:32" x14ac:dyDescent="0.2">
      <c r="A99" s="9">
        <v>41244</v>
      </c>
      <c r="B99" s="27">
        <f t="shared" si="2"/>
        <v>35924.092129999997</v>
      </c>
      <c r="C99" s="23">
        <v>23913.32762</v>
      </c>
      <c r="D99" s="24">
        <v>718.22131000000002</v>
      </c>
      <c r="E99" s="24">
        <v>11289.240599999999</v>
      </c>
      <c r="F99" s="24"/>
      <c r="G99" s="24">
        <v>2.8664000000000005</v>
      </c>
      <c r="H99" s="24"/>
      <c r="I99" s="24"/>
      <c r="J99" s="25">
        <v>0.43619999999999998</v>
      </c>
      <c r="K99" s="117">
        <v>106.925</v>
      </c>
      <c r="L99" s="117">
        <v>10.19</v>
      </c>
      <c r="M99" s="117">
        <v>25.044</v>
      </c>
      <c r="N99" s="117"/>
      <c r="O99" s="117">
        <v>5.8000000000000003E-2</v>
      </c>
      <c r="P99" s="117"/>
      <c r="Q99" s="118"/>
      <c r="R99" s="11">
        <v>224.45</v>
      </c>
      <c r="S99" s="11">
        <v>70.83</v>
      </c>
      <c r="T99" s="11">
        <v>450.97</v>
      </c>
      <c r="U99" s="11"/>
      <c r="V99" s="11">
        <v>49.42</v>
      </c>
      <c r="W99" s="10"/>
      <c r="X99" s="67"/>
      <c r="Z99" s="113"/>
      <c r="AA99" s="113"/>
      <c r="AB99" s="113"/>
      <c r="AC99" s="113"/>
      <c r="AD99" s="113"/>
      <c r="AE99" s="113"/>
      <c r="AF99" s="113"/>
    </row>
    <row r="100" spans="1:32" x14ac:dyDescent="0.2">
      <c r="A100" s="8">
        <v>41275</v>
      </c>
      <c r="B100" s="26">
        <f t="shared" si="2"/>
        <v>37511.065840000003</v>
      </c>
      <c r="C100" s="20">
        <v>25152.602449999998</v>
      </c>
      <c r="D100" s="21">
        <v>740.39919999999995</v>
      </c>
      <c r="E100" s="21">
        <v>11616.37559</v>
      </c>
      <c r="F100" s="21"/>
      <c r="G100" s="21">
        <v>1.6885999999999999</v>
      </c>
      <c r="H100" s="21"/>
      <c r="I100" s="21"/>
      <c r="J100" s="22">
        <v>0</v>
      </c>
      <c r="K100" s="114">
        <v>109.07</v>
      </c>
      <c r="L100" s="114">
        <v>10.254</v>
      </c>
      <c r="M100" s="114">
        <v>24.978000000000002</v>
      </c>
      <c r="N100" s="114"/>
      <c r="O100" s="114">
        <v>0.04</v>
      </c>
      <c r="P100" s="114"/>
      <c r="Q100" s="116"/>
      <c r="R100" s="10">
        <v>231.66</v>
      </c>
      <c r="S100" s="10">
        <v>72.540000000000006</v>
      </c>
      <c r="T100" s="10">
        <v>465.46</v>
      </c>
      <c r="U100" s="10"/>
      <c r="V100" s="10">
        <v>42.22</v>
      </c>
      <c r="W100" s="10"/>
      <c r="X100" s="67"/>
      <c r="Z100" s="113"/>
      <c r="AA100" s="113"/>
      <c r="AB100" s="113"/>
      <c r="AC100" s="113"/>
      <c r="AD100" s="113"/>
      <c r="AE100" s="113"/>
      <c r="AF100" s="113"/>
    </row>
    <row r="101" spans="1:32" x14ac:dyDescent="0.2">
      <c r="A101" s="8">
        <v>41306</v>
      </c>
      <c r="B101" s="26">
        <f t="shared" si="2"/>
        <v>38233.349370000004</v>
      </c>
      <c r="C101" s="20">
        <v>25960.62487</v>
      </c>
      <c r="D101" s="21">
        <v>819.00010999999995</v>
      </c>
      <c r="E101" s="21">
        <v>11451.97359</v>
      </c>
      <c r="F101" s="21"/>
      <c r="G101" s="21">
        <v>1.7508000000000001</v>
      </c>
      <c r="H101" s="21"/>
      <c r="I101" s="21"/>
      <c r="J101" s="22">
        <v>0</v>
      </c>
      <c r="K101" s="114">
        <v>122.92</v>
      </c>
      <c r="L101" s="114">
        <v>10.647</v>
      </c>
      <c r="M101" s="114">
        <v>24.873999999999999</v>
      </c>
      <c r="N101" s="114"/>
      <c r="O101" s="114">
        <v>3.4000000000000002E-2</v>
      </c>
      <c r="P101" s="114"/>
      <c r="Q101" s="116"/>
      <c r="R101" s="10">
        <v>211.96</v>
      </c>
      <c r="S101" s="10">
        <v>77.180000000000007</v>
      </c>
      <c r="T101" s="10">
        <v>460.52</v>
      </c>
      <c r="U101" s="10"/>
      <c r="V101" s="10">
        <v>51.49</v>
      </c>
      <c r="W101" s="10"/>
      <c r="X101" s="67"/>
      <c r="Z101" s="113"/>
      <c r="AA101" s="113"/>
      <c r="AB101" s="113"/>
      <c r="AC101" s="113"/>
      <c r="AD101" s="113"/>
      <c r="AE101" s="113"/>
      <c r="AF101" s="113"/>
    </row>
    <row r="102" spans="1:32" x14ac:dyDescent="0.2">
      <c r="A102" s="8">
        <v>41334</v>
      </c>
      <c r="B102" s="26">
        <f t="shared" si="2"/>
        <v>37458.685230000003</v>
      </c>
      <c r="C102" s="20">
        <v>26035.51312</v>
      </c>
      <c r="D102" s="21">
        <v>1276.6146899999999</v>
      </c>
      <c r="E102" s="21">
        <v>10142.919220000002</v>
      </c>
      <c r="F102" s="21"/>
      <c r="G102" s="21">
        <v>3.6381999999999999</v>
      </c>
      <c r="H102" s="21"/>
      <c r="I102" s="21"/>
      <c r="J102" s="22">
        <v>0</v>
      </c>
      <c r="K102" s="114">
        <v>138.74700000000001</v>
      </c>
      <c r="L102" s="114">
        <v>17.818000000000001</v>
      </c>
      <c r="M102" s="114">
        <v>24.248000000000001</v>
      </c>
      <c r="N102" s="114"/>
      <c r="O102" s="114">
        <v>6.9000000000000006E-2</v>
      </c>
      <c r="P102" s="114"/>
      <c r="Q102" s="116"/>
      <c r="R102" s="10">
        <v>188.27</v>
      </c>
      <c r="S102" s="10">
        <v>71.81</v>
      </c>
      <c r="T102" s="10">
        <v>418.53</v>
      </c>
      <c r="U102" s="10"/>
      <c r="V102" s="10">
        <v>52.73</v>
      </c>
      <c r="W102" s="10"/>
      <c r="X102" s="67"/>
      <c r="Z102" s="113"/>
      <c r="AA102" s="113"/>
      <c r="AB102" s="113"/>
      <c r="AC102" s="113"/>
      <c r="AD102" s="113"/>
      <c r="AE102" s="113"/>
      <c r="AF102" s="113"/>
    </row>
    <row r="103" spans="1:32" x14ac:dyDescent="0.2">
      <c r="A103" s="8">
        <v>41365</v>
      </c>
      <c r="B103" s="26">
        <f t="shared" si="2"/>
        <v>38246.48388</v>
      </c>
      <c r="C103" s="20">
        <v>26455.509900000001</v>
      </c>
      <c r="D103" s="21">
        <v>837.44949999999994</v>
      </c>
      <c r="E103" s="21">
        <v>10948.95399</v>
      </c>
      <c r="F103" s="21"/>
      <c r="G103" s="21">
        <v>4.5704900000000004</v>
      </c>
      <c r="H103" s="21"/>
      <c r="I103" s="21"/>
      <c r="J103" s="22">
        <v>0</v>
      </c>
      <c r="K103" s="114">
        <v>127.913</v>
      </c>
      <c r="L103" s="114">
        <v>11.894</v>
      </c>
      <c r="M103" s="114">
        <v>24.097999999999999</v>
      </c>
      <c r="N103" s="114"/>
      <c r="O103" s="114">
        <v>8.4000000000000005E-2</v>
      </c>
      <c r="P103" s="114"/>
      <c r="Q103" s="116"/>
      <c r="R103" s="10">
        <v>207.53</v>
      </c>
      <c r="S103" s="10">
        <v>70.8</v>
      </c>
      <c r="T103" s="10">
        <v>454.66</v>
      </c>
      <c r="U103" s="10"/>
      <c r="V103" s="10">
        <v>55.8</v>
      </c>
      <c r="W103" s="10"/>
      <c r="X103" s="67"/>
      <c r="Z103" s="113"/>
      <c r="AA103" s="113"/>
      <c r="AB103" s="113"/>
      <c r="AC103" s="113"/>
      <c r="AD103" s="113"/>
      <c r="AE103" s="113"/>
      <c r="AF103" s="113"/>
    </row>
    <row r="104" spans="1:32" x14ac:dyDescent="0.2">
      <c r="A104" s="8">
        <v>41395</v>
      </c>
      <c r="B104" s="26">
        <f t="shared" si="2"/>
        <v>33532.386350000001</v>
      </c>
      <c r="C104" s="20">
        <v>22532.970590000001</v>
      </c>
      <c r="D104" s="21">
        <v>701.80786999999998</v>
      </c>
      <c r="E104" s="21">
        <v>10293.338589999999</v>
      </c>
      <c r="F104" s="21"/>
      <c r="G104" s="21">
        <v>4.2693000000000003</v>
      </c>
      <c r="H104" s="21"/>
      <c r="I104" s="21"/>
      <c r="J104" s="22">
        <v>0</v>
      </c>
      <c r="K104" s="114">
        <v>107.38</v>
      </c>
      <c r="L104" s="114">
        <v>9.3330000000000002</v>
      </c>
      <c r="M104" s="114">
        <v>23.620999999999999</v>
      </c>
      <c r="N104" s="114"/>
      <c r="O104" s="114">
        <v>8.5999999999999993E-2</v>
      </c>
      <c r="P104" s="114"/>
      <c r="Q104" s="116"/>
      <c r="R104" s="10">
        <v>210.6</v>
      </c>
      <c r="S104" s="10">
        <v>75.59</v>
      </c>
      <c r="T104" s="10">
        <v>436.1</v>
      </c>
      <c r="U104" s="10"/>
      <c r="V104" s="10">
        <v>49.64</v>
      </c>
      <c r="W104" s="10"/>
      <c r="X104" s="67"/>
      <c r="Z104" s="113"/>
      <c r="AA104" s="113"/>
      <c r="AB104" s="113"/>
      <c r="AC104" s="113"/>
      <c r="AD104" s="113"/>
      <c r="AE104" s="113"/>
      <c r="AF104" s="113"/>
    </row>
    <row r="105" spans="1:32" x14ac:dyDescent="0.2">
      <c r="A105" s="8">
        <v>41426</v>
      </c>
      <c r="B105" s="26">
        <f t="shared" si="2"/>
        <v>32424.538379999998</v>
      </c>
      <c r="C105" s="20">
        <v>21281.463489999998</v>
      </c>
      <c r="D105" s="21">
        <v>641.43155000000002</v>
      </c>
      <c r="E105" s="21">
        <v>10497.96384</v>
      </c>
      <c r="F105" s="21"/>
      <c r="G105" s="21">
        <v>3.6795</v>
      </c>
      <c r="H105" s="21"/>
      <c r="I105" s="21"/>
      <c r="J105" s="22">
        <v>0</v>
      </c>
      <c r="K105" s="114">
        <v>95.268000000000001</v>
      </c>
      <c r="L105" s="114">
        <v>8.7059999999999995</v>
      </c>
      <c r="M105" s="114">
        <v>23.504000000000001</v>
      </c>
      <c r="N105" s="114"/>
      <c r="O105" s="114">
        <v>7.9000000000000001E-2</v>
      </c>
      <c r="P105" s="114"/>
      <c r="Q105" s="116"/>
      <c r="R105" s="10">
        <v>224.42</v>
      </c>
      <c r="S105" s="10">
        <v>74.08</v>
      </c>
      <c r="T105" s="10">
        <v>446.75</v>
      </c>
      <c r="U105" s="10"/>
      <c r="V105" s="10">
        <v>50.81</v>
      </c>
      <c r="W105" s="10"/>
      <c r="X105" s="67"/>
      <c r="Z105" s="113"/>
      <c r="AA105" s="113"/>
      <c r="AB105" s="113"/>
      <c r="AC105" s="113"/>
      <c r="AD105" s="113"/>
      <c r="AE105" s="113"/>
      <c r="AF105" s="113"/>
    </row>
    <row r="106" spans="1:32" x14ac:dyDescent="0.2">
      <c r="A106" s="8">
        <v>41456</v>
      </c>
      <c r="B106" s="26">
        <f t="shared" si="2"/>
        <v>30458.031950000001</v>
      </c>
      <c r="C106" s="20">
        <v>19725.303250000001</v>
      </c>
      <c r="D106" s="21">
        <v>661.19167000000004</v>
      </c>
      <c r="E106" s="21">
        <v>10066.828529999999</v>
      </c>
      <c r="F106" s="21"/>
      <c r="G106" s="21">
        <v>4.7084999999999999</v>
      </c>
      <c r="H106" s="21"/>
      <c r="I106" s="21"/>
      <c r="J106" s="22">
        <v>0</v>
      </c>
      <c r="K106" s="114">
        <v>91.114999999999995</v>
      </c>
      <c r="L106" s="114">
        <v>8.8689999999999998</v>
      </c>
      <c r="M106" s="114">
        <v>23.257999999999999</v>
      </c>
      <c r="N106" s="114"/>
      <c r="O106" s="114">
        <v>0.08</v>
      </c>
      <c r="P106" s="114"/>
      <c r="Q106" s="116"/>
      <c r="R106" s="10">
        <v>217.31</v>
      </c>
      <c r="S106" s="10">
        <v>74.91</v>
      </c>
      <c r="T106" s="10">
        <v>433.06</v>
      </c>
      <c r="U106" s="10"/>
      <c r="V106" s="10">
        <v>59.5</v>
      </c>
      <c r="W106" s="10"/>
      <c r="X106" s="67"/>
      <c r="Z106" s="113"/>
      <c r="AA106" s="113"/>
      <c r="AB106" s="113"/>
      <c r="AC106" s="113"/>
      <c r="AD106" s="113"/>
      <c r="AE106" s="113"/>
      <c r="AF106" s="113"/>
    </row>
    <row r="107" spans="1:32" x14ac:dyDescent="0.2">
      <c r="A107" s="8">
        <v>41487</v>
      </c>
      <c r="B107" s="26">
        <f t="shared" si="2"/>
        <v>30799.596329999997</v>
      </c>
      <c r="C107" s="20">
        <v>19724.096129999998</v>
      </c>
      <c r="D107" s="21">
        <v>561.94110000000001</v>
      </c>
      <c r="E107" s="21">
        <v>10508.1638</v>
      </c>
      <c r="F107" s="21"/>
      <c r="G107" s="21">
        <v>5.3953000000000007</v>
      </c>
      <c r="H107" s="21"/>
      <c r="I107" s="21"/>
      <c r="J107" s="22">
        <v>0</v>
      </c>
      <c r="K107" s="114">
        <v>85.873999999999995</v>
      </c>
      <c r="L107" s="114">
        <v>7.0510000000000002</v>
      </c>
      <c r="M107" s="114">
        <v>23.716999999999999</v>
      </c>
      <c r="N107" s="114"/>
      <c r="O107" s="114">
        <v>8.6999999999999994E-2</v>
      </c>
      <c r="P107" s="114"/>
      <c r="Q107" s="116"/>
      <c r="R107" s="10">
        <v>230.58</v>
      </c>
      <c r="S107" s="10">
        <v>80.010000000000005</v>
      </c>
      <c r="T107" s="10">
        <v>443.31</v>
      </c>
      <c r="U107" s="10"/>
      <c r="V107" s="10">
        <v>62.01</v>
      </c>
      <c r="W107" s="10"/>
      <c r="X107" s="67"/>
      <c r="Z107" s="113"/>
      <c r="AA107" s="113"/>
      <c r="AB107" s="113"/>
      <c r="AC107" s="113"/>
      <c r="AD107" s="113"/>
      <c r="AE107" s="113"/>
      <c r="AF107" s="113"/>
    </row>
    <row r="108" spans="1:32" x14ac:dyDescent="0.2">
      <c r="A108" s="8">
        <v>41518</v>
      </c>
      <c r="B108" s="26">
        <f t="shared" si="2"/>
        <v>30112.01237</v>
      </c>
      <c r="C108" s="20">
        <v>19055.560510000003</v>
      </c>
      <c r="D108" s="21">
        <v>559.11540000000002</v>
      </c>
      <c r="E108" s="21">
        <v>10494.801359999998</v>
      </c>
      <c r="F108" s="21"/>
      <c r="G108" s="21">
        <v>2.5350999999999999</v>
      </c>
      <c r="H108" s="21"/>
      <c r="I108" s="21"/>
      <c r="J108" s="22">
        <v>0</v>
      </c>
      <c r="K108" s="114">
        <v>84.424999999999997</v>
      </c>
      <c r="L108" s="114">
        <v>6.7839999999999998</v>
      </c>
      <c r="M108" s="114">
        <v>23.791</v>
      </c>
      <c r="N108" s="114"/>
      <c r="O108" s="114">
        <v>5.3999999999999999E-2</v>
      </c>
      <c r="P108" s="114"/>
      <c r="Q108" s="116"/>
      <c r="R108" s="10">
        <v>226.68</v>
      </c>
      <c r="S108" s="10">
        <v>82.63</v>
      </c>
      <c r="T108" s="10">
        <v>441.4</v>
      </c>
      <c r="U108" s="10"/>
      <c r="V108" s="10">
        <v>46.95</v>
      </c>
      <c r="W108" s="10"/>
      <c r="X108" s="67"/>
      <c r="Z108" s="113"/>
      <c r="AA108" s="113"/>
      <c r="AB108" s="113"/>
      <c r="AC108" s="113"/>
      <c r="AD108" s="113"/>
      <c r="AE108" s="113"/>
      <c r="AF108" s="113"/>
    </row>
    <row r="109" spans="1:32" x14ac:dyDescent="0.2">
      <c r="A109" s="8">
        <v>41548</v>
      </c>
      <c r="B109" s="26">
        <f t="shared" si="2"/>
        <v>29108.363050000004</v>
      </c>
      <c r="C109" s="20">
        <v>18437.91186</v>
      </c>
      <c r="D109" s="21">
        <v>614.98109999999997</v>
      </c>
      <c r="E109" s="21">
        <v>10052.16469</v>
      </c>
      <c r="F109" s="21"/>
      <c r="G109" s="21">
        <v>3.3054000000000001</v>
      </c>
      <c r="H109" s="21"/>
      <c r="I109" s="21"/>
      <c r="J109" s="22">
        <v>0</v>
      </c>
      <c r="K109" s="114">
        <v>88.632999999999996</v>
      </c>
      <c r="L109" s="114">
        <v>8.2919999999999998</v>
      </c>
      <c r="M109" s="114">
        <v>23.542999999999999</v>
      </c>
      <c r="N109" s="114"/>
      <c r="O109" s="114">
        <v>6.0999999999999999E-2</v>
      </c>
      <c r="P109" s="114"/>
      <c r="Q109" s="116"/>
      <c r="R109" s="10">
        <v>208.72</v>
      </c>
      <c r="S109" s="10">
        <v>74.5</v>
      </c>
      <c r="T109" s="10">
        <v>427.15</v>
      </c>
      <c r="U109" s="10"/>
      <c r="V109" s="10">
        <v>54.19</v>
      </c>
      <c r="W109" s="10"/>
      <c r="X109" s="67"/>
      <c r="Z109" s="113"/>
      <c r="AA109" s="113"/>
      <c r="AB109" s="113"/>
      <c r="AC109" s="113"/>
      <c r="AD109" s="113"/>
      <c r="AE109" s="113"/>
      <c r="AF109" s="113"/>
    </row>
    <row r="110" spans="1:32" x14ac:dyDescent="0.2">
      <c r="A110" s="8">
        <v>41579</v>
      </c>
      <c r="B110" s="26">
        <f t="shared" si="2"/>
        <v>31343.706910000001</v>
      </c>
      <c r="C110" s="20">
        <v>20246.19168</v>
      </c>
      <c r="D110" s="21">
        <v>838.03293999999994</v>
      </c>
      <c r="E110" s="21">
        <v>10254.23559</v>
      </c>
      <c r="F110" s="21"/>
      <c r="G110" s="21">
        <v>5.2466999999999997</v>
      </c>
      <c r="H110" s="21"/>
      <c r="I110" s="21"/>
      <c r="J110" s="22">
        <v>0</v>
      </c>
      <c r="K110" s="114">
        <v>98.075000000000003</v>
      </c>
      <c r="L110" s="114">
        <v>11.342000000000001</v>
      </c>
      <c r="M110" s="114">
        <v>23.44</v>
      </c>
      <c r="N110" s="114"/>
      <c r="O110" s="114">
        <v>7.8E-2</v>
      </c>
      <c r="P110" s="114"/>
      <c r="Q110" s="116"/>
      <c r="R110" s="10">
        <v>207.24</v>
      </c>
      <c r="S110" s="10">
        <v>74.08</v>
      </c>
      <c r="T110" s="10">
        <v>437.73</v>
      </c>
      <c r="U110" s="10"/>
      <c r="V110" s="10">
        <v>67.27</v>
      </c>
      <c r="W110" s="10"/>
      <c r="X110" s="67"/>
      <c r="Z110" s="113"/>
      <c r="AA110" s="113"/>
      <c r="AB110" s="113"/>
      <c r="AC110" s="113"/>
      <c r="AD110" s="113"/>
      <c r="AE110" s="113"/>
      <c r="AF110" s="113"/>
    </row>
    <row r="111" spans="1:32" x14ac:dyDescent="0.2">
      <c r="A111" s="9">
        <v>41609</v>
      </c>
      <c r="B111" s="27">
        <f t="shared" si="2"/>
        <v>30206.195840000004</v>
      </c>
      <c r="C111" s="23">
        <v>19696.862940000003</v>
      </c>
      <c r="D111" s="24">
        <v>735.97078999999997</v>
      </c>
      <c r="E111" s="24">
        <v>9770.4273100000009</v>
      </c>
      <c r="F111" s="24"/>
      <c r="G111" s="24">
        <v>2.9348000000000001</v>
      </c>
      <c r="H111" s="24"/>
      <c r="I111" s="24"/>
      <c r="J111" s="25">
        <v>0</v>
      </c>
      <c r="K111" s="117">
        <v>95.332999999999998</v>
      </c>
      <c r="L111" s="117">
        <v>10.010999999999999</v>
      </c>
      <c r="M111" s="117">
        <v>23.228999999999999</v>
      </c>
      <c r="N111" s="117"/>
      <c r="O111" s="117">
        <v>0.05</v>
      </c>
      <c r="P111" s="117"/>
      <c r="Q111" s="118"/>
      <c r="R111" s="11">
        <v>208.13</v>
      </c>
      <c r="S111" s="11">
        <v>74.040000000000006</v>
      </c>
      <c r="T111" s="11">
        <v>420.96</v>
      </c>
      <c r="U111" s="11"/>
      <c r="V111" s="11">
        <v>58.7</v>
      </c>
      <c r="W111" s="10"/>
      <c r="X111" s="67"/>
      <c r="Z111" s="113"/>
      <c r="AA111" s="113"/>
      <c r="AB111" s="113"/>
      <c r="AC111" s="113"/>
      <c r="AD111" s="113"/>
      <c r="AE111" s="113"/>
      <c r="AF111" s="113"/>
    </row>
    <row r="112" spans="1:32" x14ac:dyDescent="0.2">
      <c r="A112" s="8">
        <v>41640</v>
      </c>
      <c r="B112" s="26">
        <f t="shared" si="2"/>
        <v>32752.467750000003</v>
      </c>
      <c r="C112" s="20">
        <v>21990.400010000001</v>
      </c>
      <c r="D112" s="21">
        <v>772.34167000000014</v>
      </c>
      <c r="E112" s="21">
        <v>9985.6743700000006</v>
      </c>
      <c r="F112" s="21"/>
      <c r="G112" s="21">
        <v>4.0517000000000003</v>
      </c>
      <c r="H112" s="21"/>
      <c r="I112" s="21"/>
      <c r="J112" s="22">
        <v>0</v>
      </c>
      <c r="K112" s="114">
        <v>102.631</v>
      </c>
      <c r="L112" s="114">
        <v>10.496</v>
      </c>
      <c r="M112" s="114">
        <v>23.207999999999998</v>
      </c>
      <c r="N112" s="114"/>
      <c r="O112" s="114">
        <v>7.1999999999999995E-2</v>
      </c>
      <c r="P112" s="114"/>
      <c r="Q112" s="116"/>
      <c r="R112" s="10">
        <v>214.69</v>
      </c>
      <c r="S112" s="10">
        <v>73.81</v>
      </c>
      <c r="T112" s="10">
        <v>430.22</v>
      </c>
      <c r="U112" s="10"/>
      <c r="V112" s="10">
        <v>56.38</v>
      </c>
      <c r="W112" s="10"/>
      <c r="X112" s="67"/>
      <c r="Z112" s="113"/>
      <c r="AA112" s="113"/>
      <c r="AB112" s="113"/>
      <c r="AC112" s="113"/>
      <c r="AD112" s="113"/>
      <c r="AE112" s="113"/>
      <c r="AF112" s="113"/>
    </row>
    <row r="113" spans="1:32" x14ac:dyDescent="0.2">
      <c r="A113" s="8">
        <v>41671</v>
      </c>
      <c r="B113" s="26">
        <f t="shared" si="2"/>
        <v>32997.759849999995</v>
      </c>
      <c r="C113" s="20">
        <v>22618.927579999996</v>
      </c>
      <c r="D113" s="21">
        <v>587.69276000000002</v>
      </c>
      <c r="E113" s="21">
        <v>9787.7949100000005</v>
      </c>
      <c r="F113" s="21"/>
      <c r="G113" s="21">
        <v>3.3446000000000002</v>
      </c>
      <c r="H113" s="21"/>
      <c r="I113" s="21"/>
      <c r="J113" s="22">
        <v>0</v>
      </c>
      <c r="K113" s="114">
        <v>108.836</v>
      </c>
      <c r="L113" s="114">
        <v>7.5359999999999996</v>
      </c>
      <c r="M113" s="114">
        <v>23.111000000000001</v>
      </c>
      <c r="N113" s="114"/>
      <c r="O113" s="114">
        <v>6.5000000000000002E-2</v>
      </c>
      <c r="P113" s="114"/>
      <c r="Q113" s="116"/>
      <c r="R113" s="10">
        <v>208.59</v>
      </c>
      <c r="S113" s="10">
        <v>78.31</v>
      </c>
      <c r="T113" s="10">
        <v>423.8</v>
      </c>
      <c r="U113" s="10"/>
      <c r="V113" s="10">
        <v>51.46</v>
      </c>
      <c r="W113" s="10"/>
      <c r="X113" s="67"/>
      <c r="Z113" s="113"/>
      <c r="AA113" s="113"/>
      <c r="AB113" s="113"/>
      <c r="AC113" s="113"/>
      <c r="AD113" s="113"/>
      <c r="AE113" s="113"/>
      <c r="AF113" s="113"/>
    </row>
    <row r="114" spans="1:32" x14ac:dyDescent="0.2">
      <c r="A114" s="8">
        <v>41699</v>
      </c>
      <c r="B114" s="26">
        <f t="shared" si="2"/>
        <v>31981.157350000001</v>
      </c>
      <c r="C114" s="20">
        <v>22424.218960000002</v>
      </c>
      <c r="D114" s="21">
        <v>813.63166999999999</v>
      </c>
      <c r="E114" s="21">
        <v>8738.9333100000003</v>
      </c>
      <c r="F114" s="21"/>
      <c r="G114" s="21">
        <v>4.3734099999999998</v>
      </c>
      <c r="H114" s="21"/>
      <c r="I114" s="21"/>
      <c r="J114" s="22">
        <v>0</v>
      </c>
      <c r="K114" s="114">
        <v>113.40600000000001</v>
      </c>
      <c r="L114" s="114">
        <v>10.571</v>
      </c>
      <c r="M114" s="114">
        <v>22.465</v>
      </c>
      <c r="N114" s="114"/>
      <c r="O114" s="114">
        <v>7.4999999999999997E-2</v>
      </c>
      <c r="P114" s="114"/>
      <c r="Q114" s="116"/>
      <c r="R114" s="10">
        <v>198.53</v>
      </c>
      <c r="S114" s="10">
        <v>77.239999999999995</v>
      </c>
      <c r="T114" s="10">
        <v>389.19</v>
      </c>
      <c r="U114" s="10"/>
      <c r="V114" s="10">
        <v>59.18</v>
      </c>
      <c r="W114" s="10"/>
      <c r="X114" s="67"/>
      <c r="Z114" s="113"/>
      <c r="AA114" s="113"/>
      <c r="AB114" s="113"/>
      <c r="AC114" s="113"/>
      <c r="AD114" s="113"/>
      <c r="AE114" s="113"/>
      <c r="AF114" s="113"/>
    </row>
    <row r="115" spans="1:32" x14ac:dyDescent="0.2">
      <c r="A115" s="8">
        <v>41730</v>
      </c>
      <c r="B115" s="26">
        <f t="shared" si="2"/>
        <v>34008.490259999999</v>
      </c>
      <c r="C115" s="20">
        <v>23678.070400000001</v>
      </c>
      <c r="D115" s="21">
        <v>844.14877000000001</v>
      </c>
      <c r="E115" s="21">
        <v>9479.1845899999989</v>
      </c>
      <c r="F115" s="21"/>
      <c r="G115" s="21">
        <v>7.0865</v>
      </c>
      <c r="H115" s="21"/>
      <c r="I115" s="21"/>
      <c r="J115" s="22">
        <v>0</v>
      </c>
      <c r="K115" s="114">
        <v>110.974</v>
      </c>
      <c r="L115" s="114">
        <v>10.852</v>
      </c>
      <c r="M115" s="114">
        <v>22.414999999999999</v>
      </c>
      <c r="N115" s="114"/>
      <c r="O115" s="114">
        <v>0.10199999999999999</v>
      </c>
      <c r="P115" s="114"/>
      <c r="Q115" s="116"/>
      <c r="R115" s="10">
        <v>214.05</v>
      </c>
      <c r="S115" s="10">
        <v>78.09</v>
      </c>
      <c r="T115" s="10">
        <v>423.14</v>
      </c>
      <c r="U115" s="10"/>
      <c r="V115" s="10">
        <v>69.48</v>
      </c>
      <c r="W115" s="10"/>
      <c r="X115" s="67"/>
      <c r="Z115" s="113"/>
      <c r="AA115" s="113"/>
      <c r="AB115" s="113"/>
      <c r="AC115" s="113"/>
      <c r="AD115" s="113"/>
      <c r="AE115" s="113"/>
      <c r="AF115" s="113"/>
    </row>
    <row r="116" spans="1:32" x14ac:dyDescent="0.2">
      <c r="A116" s="8">
        <v>41760</v>
      </c>
      <c r="B116" s="26">
        <f t="shared" si="2"/>
        <v>31454.709179999998</v>
      </c>
      <c r="C116" s="20">
        <v>21541.605370000001</v>
      </c>
      <c r="D116" s="21">
        <v>778.29151999999999</v>
      </c>
      <c r="E116" s="21">
        <v>9127.5277899999983</v>
      </c>
      <c r="F116" s="21"/>
      <c r="G116" s="21">
        <v>7.2845000000000004</v>
      </c>
      <c r="H116" s="21"/>
      <c r="I116" s="21"/>
      <c r="J116" s="22">
        <v>0</v>
      </c>
      <c r="K116" s="114">
        <v>96.525999999999996</v>
      </c>
      <c r="L116" s="114">
        <v>10.234</v>
      </c>
      <c r="M116" s="114">
        <v>22.244</v>
      </c>
      <c r="N116" s="114"/>
      <c r="O116" s="114">
        <v>0.126</v>
      </c>
      <c r="P116" s="114"/>
      <c r="Q116" s="116"/>
      <c r="R116" s="10">
        <v>224.44</v>
      </c>
      <c r="S116" s="10">
        <v>76.38</v>
      </c>
      <c r="T116" s="10">
        <v>410.87</v>
      </c>
      <c r="U116" s="10"/>
      <c r="V116" s="10">
        <v>57.81</v>
      </c>
      <c r="W116" s="10"/>
      <c r="X116" s="67"/>
      <c r="Z116" s="113"/>
      <c r="AA116" s="113"/>
      <c r="AB116" s="113"/>
      <c r="AC116" s="113"/>
      <c r="AD116" s="113"/>
      <c r="AE116" s="113"/>
      <c r="AF116" s="113"/>
    </row>
    <row r="117" spans="1:32" x14ac:dyDescent="0.2">
      <c r="A117" s="8">
        <v>41791</v>
      </c>
      <c r="B117" s="26">
        <f t="shared" si="2"/>
        <v>31486.621249999997</v>
      </c>
      <c r="C117" s="20">
        <v>21292.383379999999</v>
      </c>
      <c r="D117" s="21">
        <v>692.55248000000006</v>
      </c>
      <c r="E117" s="21">
        <v>9495.8134699999991</v>
      </c>
      <c r="F117" s="21"/>
      <c r="G117" s="21">
        <v>6.9681000000000006</v>
      </c>
      <c r="H117" s="21"/>
      <c r="I117" s="21"/>
      <c r="J117" s="22">
        <v>-1.0961799999999999</v>
      </c>
      <c r="K117" s="114">
        <v>95.17</v>
      </c>
      <c r="L117" s="114">
        <v>8.9909999999999997</v>
      </c>
      <c r="M117" s="114">
        <v>22.312999999999999</v>
      </c>
      <c r="N117" s="114"/>
      <c r="O117" s="114">
        <v>0.105</v>
      </c>
      <c r="P117" s="114"/>
      <c r="Q117" s="116"/>
      <c r="R117" s="10">
        <v>224.53</v>
      </c>
      <c r="S117" s="10">
        <v>77.41</v>
      </c>
      <c r="T117" s="10">
        <v>425.66</v>
      </c>
      <c r="U117" s="10"/>
      <c r="V117" s="10">
        <v>66.36</v>
      </c>
      <c r="W117" s="10"/>
      <c r="X117" s="67"/>
      <c r="Z117" s="113"/>
      <c r="AA117" s="113"/>
      <c r="AB117" s="113"/>
      <c r="AC117" s="113"/>
      <c r="AD117" s="113"/>
      <c r="AE117" s="113"/>
      <c r="AF117" s="113"/>
    </row>
    <row r="118" spans="1:32" x14ac:dyDescent="0.2">
      <c r="A118" s="8">
        <v>41821</v>
      </c>
      <c r="B118" s="26">
        <f t="shared" si="2"/>
        <v>30536.017400000001</v>
      </c>
      <c r="C118" s="20">
        <v>20319.005590000001</v>
      </c>
      <c r="D118" s="21">
        <v>718.38457000000005</v>
      </c>
      <c r="E118" s="21">
        <v>9491.2921400000014</v>
      </c>
      <c r="F118" s="21"/>
      <c r="G118" s="21">
        <v>7.3351000000000006</v>
      </c>
      <c r="H118" s="21"/>
      <c r="I118" s="21"/>
      <c r="J118" s="22">
        <v>0</v>
      </c>
      <c r="K118" s="114">
        <v>93.897000000000006</v>
      </c>
      <c r="L118" s="114">
        <v>9.0909999999999993</v>
      </c>
      <c r="M118" s="114">
        <v>22.681000000000001</v>
      </c>
      <c r="N118" s="114"/>
      <c r="O118" s="114">
        <v>0.113</v>
      </c>
      <c r="P118" s="114"/>
      <c r="Q118" s="116"/>
      <c r="R118" s="10">
        <v>217.3</v>
      </c>
      <c r="S118" s="10">
        <v>79.47</v>
      </c>
      <c r="T118" s="10">
        <v>418.67</v>
      </c>
      <c r="U118" s="10"/>
      <c r="V118" s="10">
        <v>65.040000000000006</v>
      </c>
      <c r="W118" s="10"/>
      <c r="X118" s="67"/>
      <c r="Z118" s="113"/>
      <c r="AA118" s="113"/>
      <c r="AB118" s="113"/>
      <c r="AC118" s="113"/>
      <c r="AD118" s="113"/>
      <c r="AE118" s="113"/>
      <c r="AF118" s="113"/>
    </row>
    <row r="119" spans="1:32" x14ac:dyDescent="0.2">
      <c r="A119" s="8">
        <v>41852</v>
      </c>
      <c r="B119" s="26">
        <f t="shared" si="2"/>
        <v>30836.859009999996</v>
      </c>
      <c r="C119" s="20">
        <v>20044.067899999998</v>
      </c>
      <c r="D119" s="21">
        <v>602.97703000000001</v>
      </c>
      <c r="E119" s="21">
        <v>10043.31991</v>
      </c>
      <c r="F119" s="21"/>
      <c r="G119" s="21">
        <v>5.7336999999999998</v>
      </c>
      <c r="H119" s="21"/>
      <c r="I119" s="21"/>
      <c r="J119" s="22">
        <v>140.76047</v>
      </c>
      <c r="K119" s="114">
        <v>86.09</v>
      </c>
      <c r="L119" s="114">
        <v>7.1529999999999996</v>
      </c>
      <c r="M119" s="114">
        <v>23.241</v>
      </c>
      <c r="N119" s="114"/>
      <c r="O119" s="114">
        <v>0.10100000000000001</v>
      </c>
      <c r="P119" s="114"/>
      <c r="Q119" s="116"/>
      <c r="R119" s="10">
        <v>234.05</v>
      </c>
      <c r="S119" s="10">
        <v>84.8</v>
      </c>
      <c r="T119" s="10">
        <v>432.46</v>
      </c>
      <c r="U119" s="10"/>
      <c r="V119" s="10">
        <v>56.78</v>
      </c>
      <c r="W119" s="10"/>
      <c r="X119" s="67"/>
      <c r="Z119" s="113"/>
      <c r="AA119" s="113"/>
      <c r="AB119" s="113"/>
      <c r="AC119" s="113"/>
      <c r="AD119" s="113"/>
      <c r="AE119" s="113"/>
      <c r="AF119" s="113"/>
    </row>
    <row r="120" spans="1:32" x14ac:dyDescent="0.2">
      <c r="A120" s="8">
        <v>41883</v>
      </c>
      <c r="B120" s="26">
        <f t="shared" si="2"/>
        <v>30253.429630000002</v>
      </c>
      <c r="C120" s="20">
        <v>19452.632020000001</v>
      </c>
      <c r="D120" s="21">
        <v>551.62050999999997</v>
      </c>
      <c r="E120" s="21">
        <v>10374.524890000001</v>
      </c>
      <c r="F120" s="21"/>
      <c r="G120" s="21">
        <v>5.6550000000000002</v>
      </c>
      <c r="H120" s="21"/>
      <c r="I120" s="21"/>
      <c r="J120" s="22">
        <v>-131.00278999999998</v>
      </c>
      <c r="K120" s="114">
        <v>84.674000000000007</v>
      </c>
      <c r="L120" s="114">
        <v>6.4649999999999999</v>
      </c>
      <c r="M120" s="114">
        <v>23.81</v>
      </c>
      <c r="N120" s="114"/>
      <c r="O120" s="114">
        <v>9.9000000000000005E-2</v>
      </c>
      <c r="P120" s="114"/>
      <c r="Q120" s="116"/>
      <c r="R120" s="10">
        <v>230.23</v>
      </c>
      <c r="S120" s="10">
        <v>85.77</v>
      </c>
      <c r="T120" s="10">
        <v>435.2</v>
      </c>
      <c r="U120" s="10"/>
      <c r="V120" s="10">
        <v>57.12</v>
      </c>
      <c r="W120" s="10"/>
      <c r="X120" s="67"/>
      <c r="Z120" s="113"/>
      <c r="AA120" s="113"/>
      <c r="AB120" s="113"/>
      <c r="AC120" s="113"/>
      <c r="AD120" s="113"/>
      <c r="AE120" s="113"/>
      <c r="AF120" s="113"/>
    </row>
    <row r="121" spans="1:32" x14ac:dyDescent="0.2">
      <c r="A121" s="8">
        <v>41913</v>
      </c>
      <c r="B121" s="26">
        <f t="shared" si="2"/>
        <v>29617.159350000002</v>
      </c>
      <c r="C121" s="20">
        <v>18861.027539999999</v>
      </c>
      <c r="D121" s="21">
        <v>592.02935000000002</v>
      </c>
      <c r="E121" s="21">
        <v>10164.310960000003</v>
      </c>
      <c r="F121" s="21"/>
      <c r="G121" s="21">
        <v>6.2960000000000003</v>
      </c>
      <c r="H121" s="21"/>
      <c r="I121" s="21"/>
      <c r="J121" s="22">
        <v>-6.5045000000000002</v>
      </c>
      <c r="K121" s="114">
        <v>87.415999999999997</v>
      </c>
      <c r="L121" s="114">
        <v>7.6989999999999998</v>
      </c>
      <c r="M121" s="114">
        <v>24.108000000000001</v>
      </c>
      <c r="N121" s="114"/>
      <c r="O121" s="114">
        <v>0.115</v>
      </c>
      <c r="P121" s="114"/>
      <c r="Q121" s="116"/>
      <c r="R121" s="10">
        <v>216.63</v>
      </c>
      <c r="S121" s="10">
        <v>77.180000000000007</v>
      </c>
      <c r="T121" s="10">
        <v>422.11</v>
      </c>
      <c r="U121" s="10"/>
      <c r="V121" s="10">
        <v>54.91</v>
      </c>
      <c r="W121" s="10"/>
      <c r="X121" s="67"/>
      <c r="Z121" s="113"/>
      <c r="AA121" s="113"/>
      <c r="AB121" s="113"/>
      <c r="AC121" s="113"/>
      <c r="AD121" s="113"/>
      <c r="AE121" s="113"/>
      <c r="AF121" s="113"/>
    </row>
    <row r="122" spans="1:32" x14ac:dyDescent="0.2">
      <c r="A122" s="8">
        <v>41944</v>
      </c>
      <c r="B122" s="26">
        <f t="shared" si="2"/>
        <v>32597.030630000001</v>
      </c>
      <c r="C122" s="20">
        <v>21220.561860000002</v>
      </c>
      <c r="D122" s="21">
        <v>918.51017000000002</v>
      </c>
      <c r="E122" s="21">
        <v>10451.7019</v>
      </c>
      <c r="F122" s="21"/>
      <c r="G122" s="21">
        <v>7.1311999999999998</v>
      </c>
      <c r="H122" s="21"/>
      <c r="I122" s="21"/>
      <c r="J122" s="22">
        <v>-0.87449999999999994</v>
      </c>
      <c r="K122" s="114">
        <v>100.512</v>
      </c>
      <c r="L122" s="114">
        <v>12.228999999999999</v>
      </c>
      <c r="M122" s="114">
        <v>23.960999999999999</v>
      </c>
      <c r="N122" s="114"/>
      <c r="O122" s="114">
        <v>9.6000000000000002E-2</v>
      </c>
      <c r="P122" s="114"/>
      <c r="Q122" s="116"/>
      <c r="R122" s="10">
        <v>212.04</v>
      </c>
      <c r="S122" s="10">
        <v>75.37</v>
      </c>
      <c r="T122" s="10">
        <v>436.37</v>
      </c>
      <c r="U122" s="10"/>
      <c r="V122" s="10">
        <v>74.28</v>
      </c>
      <c r="W122" s="10"/>
      <c r="X122" s="67"/>
      <c r="Z122" s="113"/>
      <c r="AA122" s="113"/>
      <c r="AB122" s="113"/>
      <c r="AC122" s="113"/>
      <c r="AD122" s="113"/>
      <c r="AE122" s="113"/>
      <c r="AF122" s="113"/>
    </row>
    <row r="123" spans="1:32" x14ac:dyDescent="0.2">
      <c r="A123" s="9">
        <v>41974</v>
      </c>
      <c r="B123" s="27">
        <f t="shared" si="2"/>
        <v>32290.253840000001</v>
      </c>
      <c r="C123" s="23">
        <v>21305.852100000004</v>
      </c>
      <c r="D123" s="24">
        <v>849.58713</v>
      </c>
      <c r="E123" s="24">
        <v>10129.425749999999</v>
      </c>
      <c r="F123" s="24"/>
      <c r="G123" s="24">
        <v>6.6786000000000003</v>
      </c>
      <c r="H123" s="24"/>
      <c r="I123" s="24"/>
      <c r="J123" s="25">
        <v>-1.2897399999999999</v>
      </c>
      <c r="K123" s="117">
        <v>100.41800000000001</v>
      </c>
      <c r="L123" s="117">
        <v>11.147</v>
      </c>
      <c r="M123" s="117">
        <v>24.030999999999999</v>
      </c>
      <c r="N123" s="117"/>
      <c r="O123" s="117">
        <v>0.11600000000000001</v>
      </c>
      <c r="P123" s="117"/>
      <c r="Q123" s="118"/>
      <c r="R123" s="11">
        <v>213.15</v>
      </c>
      <c r="S123" s="11">
        <v>76.61</v>
      </c>
      <c r="T123" s="11">
        <v>422.02</v>
      </c>
      <c r="U123" s="11"/>
      <c r="V123" s="11">
        <v>57.57</v>
      </c>
      <c r="W123" s="10"/>
      <c r="X123" s="67"/>
      <c r="Z123" s="113"/>
      <c r="AA123" s="113"/>
      <c r="AB123" s="113"/>
      <c r="AC123" s="113"/>
      <c r="AD123" s="113"/>
      <c r="AE123" s="113"/>
      <c r="AF123" s="113"/>
    </row>
    <row r="124" spans="1:32" x14ac:dyDescent="0.2">
      <c r="A124" s="8">
        <v>42005</v>
      </c>
      <c r="B124" s="26">
        <f t="shared" si="2"/>
        <v>34662.457669999996</v>
      </c>
      <c r="C124" s="20">
        <v>23265.892449999999</v>
      </c>
      <c r="D124" s="21">
        <v>899.88193999999999</v>
      </c>
      <c r="E124" s="21">
        <v>10492.60968</v>
      </c>
      <c r="F124" s="21"/>
      <c r="G124" s="21">
        <v>4.4912000000000001</v>
      </c>
      <c r="H124" s="21"/>
      <c r="I124" s="21"/>
      <c r="J124" s="22">
        <v>-0.41760000000000003</v>
      </c>
      <c r="K124" s="114">
        <v>104.03700000000001</v>
      </c>
      <c r="L124" s="114">
        <v>11.241</v>
      </c>
      <c r="M124" s="114">
        <v>24.228999999999999</v>
      </c>
      <c r="N124" s="114"/>
      <c r="O124" s="114">
        <v>8.1000000000000003E-2</v>
      </c>
      <c r="P124" s="114"/>
      <c r="Q124" s="116"/>
      <c r="R124" s="10">
        <v>225.18</v>
      </c>
      <c r="S124" s="10">
        <v>80.42</v>
      </c>
      <c r="T124" s="10">
        <v>433.47</v>
      </c>
      <c r="U124" s="10"/>
      <c r="V124" s="10">
        <v>55.7</v>
      </c>
      <c r="W124" s="10"/>
      <c r="X124" s="67"/>
      <c r="Z124" s="113"/>
      <c r="AA124" s="113"/>
      <c r="AB124" s="113"/>
      <c r="AC124" s="113"/>
      <c r="AD124" s="113"/>
      <c r="AE124" s="113"/>
      <c r="AF124" s="113"/>
    </row>
    <row r="125" spans="1:32" x14ac:dyDescent="0.2">
      <c r="A125" s="8">
        <v>42036</v>
      </c>
      <c r="B125" s="26">
        <f t="shared" si="2"/>
        <v>35272.138830000004</v>
      </c>
      <c r="C125" s="20">
        <v>24100.014070000001</v>
      </c>
      <c r="D125" s="21">
        <v>781.1864599999999</v>
      </c>
      <c r="E125" s="21">
        <v>10387.329</v>
      </c>
      <c r="F125" s="21"/>
      <c r="G125" s="21">
        <v>3.8025999999999995</v>
      </c>
      <c r="H125" s="21"/>
      <c r="I125" s="21"/>
      <c r="J125" s="22">
        <v>-0.1933</v>
      </c>
      <c r="K125" s="114">
        <v>114.09699999999999</v>
      </c>
      <c r="L125" s="114">
        <v>9.3559999999999999</v>
      </c>
      <c r="M125" s="114">
        <v>24.123999999999999</v>
      </c>
      <c r="N125" s="114"/>
      <c r="O125" s="114">
        <v>7.5999999999999998E-2</v>
      </c>
      <c r="P125" s="114"/>
      <c r="Q125" s="116"/>
      <c r="R125" s="10">
        <v>211.79</v>
      </c>
      <c r="S125" s="10">
        <v>83.8</v>
      </c>
      <c r="T125" s="10">
        <v>430.52</v>
      </c>
      <c r="U125" s="10"/>
      <c r="V125" s="10">
        <v>50.03</v>
      </c>
      <c r="W125" s="10"/>
      <c r="X125" s="67"/>
      <c r="Z125" s="113"/>
      <c r="AA125" s="113"/>
      <c r="AB125" s="113"/>
      <c r="AC125" s="113"/>
      <c r="AD125" s="113"/>
      <c r="AE125" s="113"/>
      <c r="AF125" s="113"/>
    </row>
    <row r="126" spans="1:32" x14ac:dyDescent="0.2">
      <c r="A126" s="8">
        <v>42064</v>
      </c>
      <c r="B126" s="26">
        <f t="shared" si="2"/>
        <v>35760.668549999995</v>
      </c>
      <c r="C126" s="20">
        <v>25138.273710000001</v>
      </c>
      <c r="D126" s="21">
        <v>1405.5063700000001</v>
      </c>
      <c r="E126" s="21">
        <v>9212.0915000000005</v>
      </c>
      <c r="F126" s="21"/>
      <c r="G126" s="21">
        <v>5.0418999999999992</v>
      </c>
      <c r="H126" s="21"/>
      <c r="I126" s="21"/>
      <c r="J126" s="22">
        <v>-0.24493000000000004</v>
      </c>
      <c r="K126" s="114">
        <v>135.22200000000001</v>
      </c>
      <c r="L126" s="114">
        <v>17.309999999999999</v>
      </c>
      <c r="M126" s="114">
        <v>23.613</v>
      </c>
      <c r="N126" s="114"/>
      <c r="O126" s="114">
        <v>8.3000000000000004E-2</v>
      </c>
      <c r="P126" s="114"/>
      <c r="Q126" s="116"/>
      <c r="R126" s="10">
        <v>187.98</v>
      </c>
      <c r="S126" s="10">
        <v>82.5</v>
      </c>
      <c r="T126" s="10">
        <v>393.01</v>
      </c>
      <c r="U126" s="10"/>
      <c r="V126" s="10">
        <v>61.27</v>
      </c>
      <c r="W126" s="10"/>
      <c r="X126" s="67"/>
      <c r="Z126" s="113"/>
      <c r="AA126" s="113"/>
      <c r="AB126" s="113"/>
      <c r="AC126" s="113"/>
      <c r="AD126" s="113"/>
      <c r="AE126" s="113"/>
      <c r="AF126" s="113"/>
    </row>
    <row r="127" spans="1:32" x14ac:dyDescent="0.2">
      <c r="A127" s="8">
        <v>42095</v>
      </c>
      <c r="B127" s="26">
        <f t="shared" si="2"/>
        <v>38167.795539999999</v>
      </c>
      <c r="C127" s="20">
        <v>26883.236059999999</v>
      </c>
      <c r="D127" s="21">
        <v>1007.5046599999999</v>
      </c>
      <c r="E127" s="21">
        <v>10272.471740000001</v>
      </c>
      <c r="F127" s="21"/>
      <c r="G127" s="21">
        <v>5.1464999999999996</v>
      </c>
      <c r="H127" s="21"/>
      <c r="I127" s="21"/>
      <c r="J127" s="22">
        <v>-0.56342000000000003</v>
      </c>
      <c r="K127" s="114">
        <v>126.639</v>
      </c>
      <c r="L127" s="114">
        <v>12.464</v>
      </c>
      <c r="M127" s="114">
        <v>23.707000000000001</v>
      </c>
      <c r="N127" s="114"/>
      <c r="O127" s="114">
        <v>8.4000000000000005E-2</v>
      </c>
      <c r="P127" s="114"/>
      <c r="Q127" s="116"/>
      <c r="R127" s="10">
        <v>211.6</v>
      </c>
      <c r="S127" s="10">
        <v>79.739999999999995</v>
      </c>
      <c r="T127" s="10">
        <v>431.02</v>
      </c>
      <c r="U127" s="10"/>
      <c r="V127" s="10">
        <v>63.74</v>
      </c>
      <c r="W127" s="10"/>
      <c r="X127" s="67"/>
      <c r="Z127" s="113"/>
      <c r="AA127" s="113"/>
      <c r="AB127" s="113"/>
      <c r="AC127" s="113"/>
      <c r="AD127" s="113"/>
      <c r="AE127" s="113"/>
      <c r="AF127" s="113"/>
    </row>
    <row r="128" spans="1:32" x14ac:dyDescent="0.2">
      <c r="A128" s="8">
        <v>42125</v>
      </c>
      <c r="B128" s="26">
        <f t="shared" si="2"/>
        <v>33821.529850000006</v>
      </c>
      <c r="C128" s="20">
        <v>23215.722949999999</v>
      </c>
      <c r="D128" s="21">
        <v>777.80237999999997</v>
      </c>
      <c r="E128" s="21">
        <v>9823.4914200000003</v>
      </c>
      <c r="F128" s="21"/>
      <c r="G128" s="21">
        <v>4.9080000000000004</v>
      </c>
      <c r="H128" s="21"/>
      <c r="I128" s="21"/>
      <c r="J128" s="22">
        <v>-0.39490000000000008</v>
      </c>
      <c r="K128" s="114">
        <v>105.348</v>
      </c>
      <c r="L128" s="114">
        <v>10.205</v>
      </c>
      <c r="M128" s="114">
        <v>23.61</v>
      </c>
      <c r="N128" s="114"/>
      <c r="O128" s="114">
        <v>8.1000000000000003E-2</v>
      </c>
      <c r="P128" s="114"/>
      <c r="Q128" s="116"/>
      <c r="R128" s="10">
        <v>221.75</v>
      </c>
      <c r="S128" s="10">
        <v>76.900000000000006</v>
      </c>
      <c r="T128" s="10">
        <v>417.01</v>
      </c>
      <c r="U128" s="10"/>
      <c r="V128" s="10">
        <v>63.2</v>
      </c>
      <c r="W128" s="10"/>
      <c r="X128" s="67"/>
      <c r="Z128" s="113"/>
      <c r="AA128" s="113"/>
      <c r="AB128" s="113"/>
      <c r="AC128" s="113"/>
      <c r="AD128" s="113"/>
      <c r="AE128" s="113"/>
      <c r="AF128" s="113"/>
    </row>
    <row r="129" spans="1:32" x14ac:dyDescent="0.2">
      <c r="A129" s="8">
        <v>42156</v>
      </c>
      <c r="B129" s="26">
        <f t="shared" si="2"/>
        <v>34157.179029999999</v>
      </c>
      <c r="C129" s="20">
        <v>23037.85684</v>
      </c>
      <c r="D129" s="21">
        <v>786.93376000000001</v>
      </c>
      <c r="E129" s="21">
        <v>10327.85103</v>
      </c>
      <c r="F129" s="21"/>
      <c r="G129" s="21">
        <v>4.6173999999999999</v>
      </c>
      <c r="H129" s="21"/>
      <c r="I129" s="21"/>
      <c r="J129" s="22">
        <v>-0.08</v>
      </c>
      <c r="K129" s="114">
        <v>99.79</v>
      </c>
      <c r="L129" s="114">
        <v>9.4619999999999997</v>
      </c>
      <c r="M129" s="114">
        <v>23.776</v>
      </c>
      <c r="N129" s="114"/>
      <c r="O129" s="114">
        <v>8.8999999999999996E-2</v>
      </c>
      <c r="P129" s="114"/>
      <c r="Q129" s="116"/>
      <c r="R129" s="10">
        <v>231.78</v>
      </c>
      <c r="S129" s="10">
        <v>83.48</v>
      </c>
      <c r="T129" s="10">
        <v>434.7</v>
      </c>
      <c r="U129" s="10"/>
      <c r="V129" s="10">
        <v>51.88</v>
      </c>
      <c r="W129" s="10"/>
      <c r="X129" s="67"/>
      <c r="Z129" s="113"/>
      <c r="AA129" s="113"/>
      <c r="AB129" s="113"/>
      <c r="AC129" s="113"/>
      <c r="AD129" s="113"/>
      <c r="AE129" s="113"/>
      <c r="AF129" s="113"/>
    </row>
    <row r="130" spans="1:32" x14ac:dyDescent="0.2">
      <c r="A130" s="8">
        <v>42186</v>
      </c>
      <c r="B130" s="26">
        <f t="shared" si="2"/>
        <v>32756.150180000001</v>
      </c>
      <c r="C130" s="20">
        <v>21723.345929999999</v>
      </c>
      <c r="D130" s="21">
        <v>823.98798999999997</v>
      </c>
      <c r="E130" s="21">
        <v>10205.281560000001</v>
      </c>
      <c r="F130" s="21"/>
      <c r="G130" s="21">
        <v>3.6859999999999999</v>
      </c>
      <c r="H130" s="21"/>
      <c r="I130" s="21"/>
      <c r="J130" s="22">
        <v>-0.15130000000000002</v>
      </c>
      <c r="K130" s="114">
        <v>94.385000000000005</v>
      </c>
      <c r="L130" s="114">
        <v>9.8889999999999993</v>
      </c>
      <c r="M130" s="114">
        <v>23.905000000000001</v>
      </c>
      <c r="N130" s="114"/>
      <c r="O130" s="114">
        <v>6.2E-2</v>
      </c>
      <c r="P130" s="114"/>
      <c r="Q130" s="116"/>
      <c r="R130" s="10">
        <v>230.67</v>
      </c>
      <c r="S130" s="10">
        <v>83.52</v>
      </c>
      <c r="T130" s="10">
        <v>427</v>
      </c>
      <c r="U130" s="10"/>
      <c r="V130" s="10">
        <v>59.45</v>
      </c>
      <c r="W130" s="10"/>
      <c r="X130" s="67"/>
      <c r="Z130" s="113"/>
      <c r="AA130" s="113"/>
      <c r="AB130" s="113"/>
      <c r="AC130" s="113"/>
      <c r="AD130" s="113"/>
      <c r="AE130" s="113"/>
      <c r="AF130" s="113"/>
    </row>
    <row r="131" spans="1:32" x14ac:dyDescent="0.2">
      <c r="A131" s="8">
        <v>42217</v>
      </c>
      <c r="B131" s="26">
        <f t="shared" si="2"/>
        <v>33212.836660000001</v>
      </c>
      <c r="C131" s="20">
        <v>21573.954000000002</v>
      </c>
      <c r="D131" s="21">
        <v>744.34633999999994</v>
      </c>
      <c r="E131" s="21">
        <v>10891.70916</v>
      </c>
      <c r="F131" s="21"/>
      <c r="G131" s="21">
        <v>3.7128999999999999</v>
      </c>
      <c r="H131" s="21"/>
      <c r="I131" s="21"/>
      <c r="J131" s="22">
        <v>-0.88573999999999997</v>
      </c>
      <c r="K131" s="114">
        <v>90.641999999999996</v>
      </c>
      <c r="L131" s="114">
        <v>8.6530000000000005</v>
      </c>
      <c r="M131" s="114">
        <v>24.608000000000001</v>
      </c>
      <c r="N131" s="114"/>
      <c r="O131" s="114">
        <v>7.2999999999999995E-2</v>
      </c>
      <c r="P131" s="114"/>
      <c r="Q131" s="116"/>
      <c r="R131" s="10">
        <v>239.31</v>
      </c>
      <c r="S131" s="10">
        <v>86.5</v>
      </c>
      <c r="T131" s="10">
        <v>442.91</v>
      </c>
      <c r="U131" s="10"/>
      <c r="V131" s="10">
        <v>51.12</v>
      </c>
      <c r="W131" s="10"/>
      <c r="X131" s="67"/>
      <c r="Z131" s="113"/>
      <c r="AA131" s="113"/>
      <c r="AB131" s="113"/>
      <c r="AC131" s="113"/>
      <c r="AD131" s="113"/>
      <c r="AE131" s="113"/>
      <c r="AF131" s="113"/>
    </row>
    <row r="132" spans="1:32" x14ac:dyDescent="0.2">
      <c r="A132" s="8">
        <v>42248</v>
      </c>
      <c r="B132" s="26">
        <f t="shared" si="2"/>
        <v>32944.865419999995</v>
      </c>
      <c r="C132" s="20">
        <v>21165.630809999999</v>
      </c>
      <c r="D132" s="21">
        <v>689.03405999999995</v>
      </c>
      <c r="E132" s="21">
        <v>11086.21125</v>
      </c>
      <c r="F132" s="21"/>
      <c r="G132" s="21">
        <v>4.0392999999999999</v>
      </c>
      <c r="H132" s="21"/>
      <c r="I132" s="21"/>
      <c r="J132" s="22">
        <v>-0.05</v>
      </c>
      <c r="K132" s="114">
        <v>88.820999999999998</v>
      </c>
      <c r="L132" s="114">
        <v>7.4870000000000001</v>
      </c>
      <c r="M132" s="114">
        <v>25.164999999999999</v>
      </c>
      <c r="N132" s="114"/>
      <c r="O132" s="114">
        <v>7.9000000000000001E-2</v>
      </c>
      <c r="P132" s="114"/>
      <c r="Q132" s="116"/>
      <c r="R132" s="10">
        <v>239.21</v>
      </c>
      <c r="S132" s="10">
        <v>92.52</v>
      </c>
      <c r="T132" s="10">
        <v>440.88</v>
      </c>
      <c r="U132" s="10"/>
      <c r="V132" s="10">
        <v>51.13</v>
      </c>
      <c r="W132" s="10"/>
      <c r="X132" s="67"/>
      <c r="Z132" s="113"/>
      <c r="AA132" s="113"/>
      <c r="AB132" s="113"/>
      <c r="AC132" s="113"/>
      <c r="AD132" s="113"/>
      <c r="AE132" s="113"/>
      <c r="AF132" s="113"/>
    </row>
    <row r="133" spans="1:32" x14ac:dyDescent="0.2">
      <c r="A133" s="8">
        <v>42278</v>
      </c>
      <c r="B133" s="26">
        <f t="shared" si="2"/>
        <v>32599.102459999998</v>
      </c>
      <c r="C133" s="20">
        <v>21008.528129999999</v>
      </c>
      <c r="D133" s="21">
        <v>668.73731999999995</v>
      </c>
      <c r="E133" s="21">
        <v>10918.25851</v>
      </c>
      <c r="F133" s="21"/>
      <c r="G133" s="21">
        <v>3.5985</v>
      </c>
      <c r="H133" s="21"/>
      <c r="I133" s="21"/>
      <c r="J133" s="22">
        <v>-0.02</v>
      </c>
      <c r="K133" s="114">
        <v>91.412999999999997</v>
      </c>
      <c r="L133" s="114">
        <v>8.3689999999999998</v>
      </c>
      <c r="M133" s="114">
        <v>25.494</v>
      </c>
      <c r="N133" s="114"/>
      <c r="O133" s="114">
        <v>8.4000000000000005E-2</v>
      </c>
      <c r="P133" s="114"/>
      <c r="Q133" s="116"/>
      <c r="R133" s="10">
        <v>230.71</v>
      </c>
      <c r="S133" s="10">
        <v>80.27</v>
      </c>
      <c r="T133" s="10">
        <v>428.59</v>
      </c>
      <c r="U133" s="10"/>
      <c r="V133" s="10">
        <v>43.054000000000002</v>
      </c>
      <c r="W133" s="10"/>
      <c r="X133" s="67"/>
      <c r="Z133" s="113"/>
      <c r="AA133" s="113"/>
      <c r="AB133" s="113"/>
      <c r="AC133" s="113"/>
      <c r="AD133" s="113"/>
      <c r="AE133" s="113"/>
      <c r="AF133" s="113"/>
    </row>
    <row r="134" spans="1:32" x14ac:dyDescent="0.2">
      <c r="A134" s="8">
        <v>42309</v>
      </c>
      <c r="B134" s="26">
        <f t="shared" si="2"/>
        <v>35963.194129999996</v>
      </c>
      <c r="C134" s="20">
        <v>23695.25577</v>
      </c>
      <c r="D134" s="21">
        <v>1010.43258</v>
      </c>
      <c r="E134" s="21">
        <v>11254.11658</v>
      </c>
      <c r="F134" s="21"/>
      <c r="G134" s="21">
        <v>3.3891999999999998</v>
      </c>
      <c r="H134" s="21"/>
      <c r="I134" s="21"/>
      <c r="J134" s="22">
        <v>0</v>
      </c>
      <c r="K134" s="114">
        <v>107.357</v>
      </c>
      <c r="L134" s="114">
        <v>12.433999999999999</v>
      </c>
      <c r="M134" s="114">
        <v>25.263999999999999</v>
      </c>
      <c r="N134" s="114"/>
      <c r="O134" s="114">
        <v>7.3999999999999996E-2</v>
      </c>
      <c r="P134" s="114"/>
      <c r="Q134" s="116"/>
      <c r="R134" s="10">
        <v>221.63</v>
      </c>
      <c r="S134" s="10">
        <v>81.64</v>
      </c>
      <c r="T134" s="10">
        <v>445.78</v>
      </c>
      <c r="U134" s="10"/>
      <c r="V134" s="10">
        <v>47.12</v>
      </c>
      <c r="W134" s="10"/>
      <c r="X134" s="67"/>
      <c r="Z134" s="113"/>
      <c r="AA134" s="113"/>
      <c r="AB134" s="113"/>
      <c r="AC134" s="113"/>
      <c r="AD134" s="113"/>
      <c r="AE134" s="113"/>
      <c r="AF134" s="113"/>
    </row>
    <row r="135" spans="1:32" x14ac:dyDescent="0.2">
      <c r="A135" s="9">
        <v>42339</v>
      </c>
      <c r="B135" s="27">
        <f t="shared" si="2"/>
        <v>35768.510019999994</v>
      </c>
      <c r="C135" s="23">
        <v>23984.440629999997</v>
      </c>
      <c r="D135" s="24">
        <v>920.9674</v>
      </c>
      <c r="E135" s="24">
        <v>10860.872689999998</v>
      </c>
      <c r="F135" s="24"/>
      <c r="G135" s="24">
        <v>2.9801999999999995</v>
      </c>
      <c r="H135" s="24"/>
      <c r="I135" s="24"/>
      <c r="J135" s="25">
        <v>-0.75090000000000001</v>
      </c>
      <c r="K135" s="117">
        <v>108.652</v>
      </c>
      <c r="L135" s="117">
        <v>11.555999999999999</v>
      </c>
      <c r="M135" s="117">
        <v>25.242000000000001</v>
      </c>
      <c r="N135" s="117"/>
      <c r="O135" s="117">
        <v>6.6000000000000003E-2</v>
      </c>
      <c r="P135" s="117"/>
      <c r="Q135" s="118"/>
      <c r="R135" s="11">
        <v>221.63</v>
      </c>
      <c r="S135" s="11">
        <v>80.209999999999994</v>
      </c>
      <c r="T135" s="11">
        <v>430.62</v>
      </c>
      <c r="U135" s="11"/>
      <c r="V135" s="11">
        <v>45.15</v>
      </c>
      <c r="W135" s="10"/>
      <c r="X135" s="67"/>
      <c r="Z135" s="113"/>
      <c r="AA135" s="113"/>
      <c r="AB135" s="113"/>
      <c r="AC135" s="113"/>
      <c r="AD135" s="113"/>
      <c r="AE135" s="113"/>
      <c r="AF135" s="113"/>
    </row>
    <row r="136" spans="1:32" x14ac:dyDescent="0.2">
      <c r="A136" s="8">
        <v>42370</v>
      </c>
      <c r="B136" s="26">
        <f t="shared" si="2"/>
        <v>38401.408929999991</v>
      </c>
      <c r="C136" s="20">
        <v>26218.447789999998</v>
      </c>
      <c r="D136" s="21">
        <v>992.29900000000009</v>
      </c>
      <c r="E136" s="21">
        <v>11188.59114</v>
      </c>
      <c r="F136" s="21"/>
      <c r="G136" s="21">
        <v>2.403</v>
      </c>
      <c r="H136" s="21"/>
      <c r="I136" s="21"/>
      <c r="J136" s="22">
        <v>-0.33200000000000002</v>
      </c>
      <c r="K136" s="114">
        <v>109.855</v>
      </c>
      <c r="L136" s="114">
        <v>12.084</v>
      </c>
      <c r="M136" s="114">
        <v>25.338999999999999</v>
      </c>
      <c r="N136" s="114"/>
      <c r="O136" s="114">
        <v>5.6000000000000001E-2</v>
      </c>
      <c r="P136" s="114"/>
      <c r="Q136" s="116"/>
      <c r="R136" s="10">
        <v>239.55</v>
      </c>
      <c r="S136" s="10">
        <v>82.43</v>
      </c>
      <c r="T136" s="10">
        <v>441.77</v>
      </c>
      <c r="U136" s="10"/>
      <c r="V136" s="10">
        <v>43.64</v>
      </c>
      <c r="W136" s="10"/>
      <c r="X136" s="67"/>
      <c r="Z136" s="113"/>
      <c r="AA136" s="113"/>
      <c r="AB136" s="113"/>
      <c r="AC136" s="113"/>
      <c r="AD136" s="113"/>
      <c r="AE136" s="113"/>
      <c r="AF136" s="113"/>
    </row>
    <row r="137" spans="1:32" x14ac:dyDescent="0.2">
      <c r="A137" s="8">
        <v>42401</v>
      </c>
      <c r="B137" s="26">
        <f t="shared" si="2"/>
        <v>39793.654920000001</v>
      </c>
      <c r="C137" s="20">
        <v>26891.243030000001</v>
      </c>
      <c r="D137" s="21">
        <v>803.62369999999999</v>
      </c>
      <c r="E137" s="21">
        <v>12094.14849</v>
      </c>
      <c r="F137" s="21"/>
      <c r="G137" s="21">
        <v>4.6397000000000004</v>
      </c>
      <c r="H137" s="21"/>
      <c r="I137" s="21"/>
      <c r="J137" s="22">
        <v>0</v>
      </c>
      <c r="K137" s="114">
        <v>119.30200000000001</v>
      </c>
      <c r="L137" s="114">
        <v>9.0220000000000002</v>
      </c>
      <c r="M137" s="114">
        <v>25.631</v>
      </c>
      <c r="N137" s="114"/>
      <c r="O137" s="114">
        <v>0.1</v>
      </c>
      <c r="P137" s="114"/>
      <c r="Q137" s="116"/>
      <c r="R137" s="10">
        <v>226.07</v>
      </c>
      <c r="S137" s="10">
        <v>89.42</v>
      </c>
      <c r="T137" s="10">
        <v>472.16</v>
      </c>
      <c r="U137" s="10"/>
      <c r="V137" s="10">
        <v>46.4</v>
      </c>
      <c r="W137" s="10"/>
      <c r="X137" s="67"/>
      <c r="Z137" s="113"/>
      <c r="AA137" s="113"/>
      <c r="AB137" s="113"/>
      <c r="AC137" s="113"/>
      <c r="AD137" s="113"/>
      <c r="AE137" s="113"/>
      <c r="AF137" s="113"/>
    </row>
    <row r="138" spans="1:32" x14ac:dyDescent="0.2">
      <c r="A138" s="8">
        <v>42430</v>
      </c>
      <c r="B138" s="26">
        <f t="shared" si="2"/>
        <v>40230.486700000001</v>
      </c>
      <c r="C138" s="20">
        <v>27543.716899999999</v>
      </c>
      <c r="D138" s="21">
        <v>1354.2762</v>
      </c>
      <c r="E138" s="21">
        <v>11327.961029999999</v>
      </c>
      <c r="F138" s="21"/>
      <c r="G138" s="21">
        <v>4.5891999999999999</v>
      </c>
      <c r="H138" s="21"/>
      <c r="I138" s="21"/>
      <c r="J138" s="22">
        <v>-5.6630000000000007E-2</v>
      </c>
      <c r="K138" s="114">
        <v>124.447</v>
      </c>
      <c r="L138" s="114">
        <v>15.532999999999999</v>
      </c>
      <c r="M138" s="114">
        <v>25.283999999999999</v>
      </c>
      <c r="N138" s="114"/>
      <c r="O138" s="114">
        <v>7.2999999999999995E-2</v>
      </c>
      <c r="P138" s="114"/>
      <c r="Q138" s="116"/>
      <c r="R138" s="10">
        <v>222.09</v>
      </c>
      <c r="S138" s="10">
        <v>87.57</v>
      </c>
      <c r="T138" s="10">
        <v>448.35</v>
      </c>
      <c r="U138" s="10"/>
      <c r="V138" s="10">
        <v>65.86</v>
      </c>
      <c r="W138" s="10"/>
      <c r="X138" s="67"/>
      <c r="Z138" s="113"/>
      <c r="AA138" s="113"/>
      <c r="AB138" s="113"/>
      <c r="AC138" s="113"/>
      <c r="AD138" s="113"/>
      <c r="AE138" s="113"/>
      <c r="AF138" s="113"/>
    </row>
    <row r="139" spans="1:32" x14ac:dyDescent="0.2">
      <c r="A139" s="8">
        <v>42461</v>
      </c>
      <c r="B139" s="26">
        <f t="shared" si="2"/>
        <v>41858.008399999999</v>
      </c>
      <c r="C139" s="20">
        <v>28443.512050000001</v>
      </c>
      <c r="D139" s="21">
        <v>1229.9541000000002</v>
      </c>
      <c r="E139" s="21">
        <v>12180.223949999998</v>
      </c>
      <c r="F139" s="21"/>
      <c r="G139" s="21">
        <v>4.3183000000000007</v>
      </c>
      <c r="H139" s="21"/>
      <c r="I139" s="21"/>
      <c r="J139" s="22">
        <v>0</v>
      </c>
      <c r="K139" s="114">
        <v>121.46</v>
      </c>
      <c r="L139" s="114">
        <v>14.787000000000001</v>
      </c>
      <c r="M139" s="114">
        <v>25.617999999999999</v>
      </c>
      <c r="N139" s="114"/>
      <c r="O139" s="114">
        <v>8.3000000000000004E-2</v>
      </c>
      <c r="P139" s="114"/>
      <c r="Q139" s="116"/>
      <c r="R139" s="10">
        <v>235.36</v>
      </c>
      <c r="S139" s="10">
        <v>83.7</v>
      </c>
      <c r="T139" s="10">
        <v>475.73</v>
      </c>
      <c r="U139" s="10"/>
      <c r="V139" s="10">
        <v>52.28</v>
      </c>
      <c r="W139" s="10"/>
      <c r="X139" s="67"/>
      <c r="Z139" s="113"/>
      <c r="AA139" s="113"/>
      <c r="AB139" s="113"/>
      <c r="AC139" s="113"/>
      <c r="AD139" s="113"/>
      <c r="AE139" s="113"/>
      <c r="AF139" s="113"/>
    </row>
    <row r="140" spans="1:32" x14ac:dyDescent="0.2">
      <c r="A140" s="8">
        <v>42491</v>
      </c>
      <c r="B140" s="26">
        <f t="shared" si="2"/>
        <v>38663.065280000003</v>
      </c>
      <c r="C140" s="20">
        <v>25746.645380000002</v>
      </c>
      <c r="D140" s="21">
        <v>1154.02205</v>
      </c>
      <c r="E140" s="21">
        <v>11757.056050000001</v>
      </c>
      <c r="F140" s="21"/>
      <c r="G140" s="21">
        <v>5.3418000000000001</v>
      </c>
      <c r="H140" s="21"/>
      <c r="I140" s="21"/>
      <c r="J140" s="22">
        <v>0</v>
      </c>
      <c r="K140" s="114">
        <v>112.702</v>
      </c>
      <c r="L140" s="114">
        <v>13.569000000000001</v>
      </c>
      <c r="M140" s="114">
        <v>25.271000000000001</v>
      </c>
      <c r="N140" s="114"/>
      <c r="O140" s="114">
        <v>8.5000000000000006E-2</v>
      </c>
      <c r="P140" s="114"/>
      <c r="Q140" s="116"/>
      <c r="R140" s="10">
        <v>229.34</v>
      </c>
      <c r="S140" s="10">
        <v>85.55</v>
      </c>
      <c r="T140" s="10">
        <v>465.47</v>
      </c>
      <c r="U140" s="10"/>
      <c r="V140" s="10">
        <v>63.16</v>
      </c>
      <c r="W140" s="10"/>
      <c r="X140" s="67"/>
      <c r="Z140" s="113"/>
      <c r="AA140" s="113"/>
      <c r="AB140" s="113"/>
      <c r="AC140" s="113"/>
      <c r="AD140" s="113"/>
      <c r="AE140" s="113"/>
      <c r="AF140" s="113"/>
    </row>
    <row r="141" spans="1:32" x14ac:dyDescent="0.2">
      <c r="A141" s="8">
        <v>42522</v>
      </c>
      <c r="B141" s="26">
        <f t="shared" si="2"/>
        <v>39971.458610000001</v>
      </c>
      <c r="C141" s="20">
        <v>26555.763010000002</v>
      </c>
      <c r="D141" s="21">
        <v>1140.6963799999999</v>
      </c>
      <c r="E141" s="21">
        <v>12270.89842</v>
      </c>
      <c r="F141" s="21"/>
      <c r="G141" s="21">
        <v>5.8151999999999999</v>
      </c>
      <c r="H141" s="21"/>
      <c r="I141" s="21"/>
      <c r="J141" s="22">
        <v>-1.7144000000000001</v>
      </c>
      <c r="K141" s="114">
        <v>111.337</v>
      </c>
      <c r="L141" s="114">
        <v>13.532999999999999</v>
      </c>
      <c r="M141" s="114">
        <v>25.379000000000001</v>
      </c>
      <c r="N141" s="114"/>
      <c r="O141" s="114">
        <v>0.09</v>
      </c>
      <c r="P141" s="114"/>
      <c r="Q141" s="116"/>
      <c r="R141" s="10">
        <v>239.34</v>
      </c>
      <c r="S141" s="10">
        <v>84.67</v>
      </c>
      <c r="T141" s="10">
        <v>483.78</v>
      </c>
      <c r="U141" s="10"/>
      <c r="V141" s="10">
        <v>64.78</v>
      </c>
      <c r="W141" s="10"/>
      <c r="X141" s="67"/>
      <c r="Z141" s="113"/>
      <c r="AA141" s="113"/>
      <c r="AB141" s="113"/>
      <c r="AC141" s="113"/>
      <c r="AD141" s="113"/>
      <c r="AE141" s="113"/>
      <c r="AF141" s="113"/>
    </row>
    <row r="142" spans="1:32" x14ac:dyDescent="0.2">
      <c r="A142" s="8">
        <v>42552</v>
      </c>
      <c r="B142" s="26">
        <f t="shared" si="2"/>
        <v>38050.989800000003</v>
      </c>
      <c r="C142" s="20">
        <v>24837.745719999999</v>
      </c>
      <c r="D142" s="21">
        <v>926.31290000000001</v>
      </c>
      <c r="E142" s="21">
        <v>12282.31738</v>
      </c>
      <c r="F142" s="21"/>
      <c r="G142" s="21">
        <v>4.6138000000000003</v>
      </c>
      <c r="H142" s="21"/>
      <c r="I142" s="21"/>
      <c r="J142" s="22">
        <v>0</v>
      </c>
      <c r="K142" s="114">
        <v>103.459</v>
      </c>
      <c r="L142" s="114">
        <v>10.891</v>
      </c>
      <c r="M142" s="114">
        <v>25.896999999999998</v>
      </c>
      <c r="N142" s="114"/>
      <c r="O142" s="114">
        <v>7.0999999999999994E-2</v>
      </c>
      <c r="P142" s="114"/>
      <c r="Q142" s="116"/>
      <c r="R142" s="10">
        <v>241.4</v>
      </c>
      <c r="S142" s="10">
        <v>85.57</v>
      </c>
      <c r="T142" s="10">
        <v>474.66</v>
      </c>
      <c r="U142" s="10"/>
      <c r="V142" s="10">
        <v>65.7</v>
      </c>
      <c r="W142" s="10"/>
      <c r="X142" s="67"/>
      <c r="Z142" s="113"/>
      <c r="AA142" s="113"/>
      <c r="AB142" s="113"/>
      <c r="AC142" s="113"/>
      <c r="AD142" s="113"/>
      <c r="AE142" s="113"/>
      <c r="AF142" s="113"/>
    </row>
    <row r="143" spans="1:32" x14ac:dyDescent="0.2">
      <c r="A143" s="8">
        <v>42583</v>
      </c>
      <c r="B143" s="26">
        <f t="shared" si="2"/>
        <v>38622.451119999998</v>
      </c>
      <c r="C143" s="20">
        <v>24701.505069999999</v>
      </c>
      <c r="D143" s="21">
        <v>761.20151999999996</v>
      </c>
      <c r="E143" s="21">
        <v>13155.22983</v>
      </c>
      <c r="F143" s="21"/>
      <c r="G143" s="21">
        <v>4.5147000000000004</v>
      </c>
      <c r="H143" s="21"/>
      <c r="I143" s="21"/>
      <c r="J143" s="22">
        <v>0</v>
      </c>
      <c r="K143" s="114">
        <v>98.953999999999994</v>
      </c>
      <c r="L143" s="114">
        <v>8.2989999999999995</v>
      </c>
      <c r="M143" s="114">
        <v>26.673999999999999</v>
      </c>
      <c r="N143" s="114"/>
      <c r="O143" s="114">
        <v>0.08</v>
      </c>
      <c r="P143" s="114"/>
      <c r="Q143" s="116"/>
      <c r="R143" s="10">
        <v>250.72</v>
      </c>
      <c r="S143" s="10">
        <v>92.25</v>
      </c>
      <c r="T143" s="10">
        <v>493.52</v>
      </c>
      <c r="U143" s="10"/>
      <c r="V143" s="10">
        <v>59.87</v>
      </c>
      <c r="W143" s="10"/>
      <c r="X143" s="67"/>
      <c r="Z143" s="113"/>
      <c r="AA143" s="113"/>
      <c r="AB143" s="113"/>
      <c r="AC143" s="113"/>
      <c r="AD143" s="113"/>
      <c r="AE143" s="113"/>
      <c r="AF143" s="113"/>
    </row>
    <row r="144" spans="1:32" x14ac:dyDescent="0.2">
      <c r="A144" s="8">
        <v>42614</v>
      </c>
      <c r="B144" s="26">
        <f t="shared" ref="B144:B195" si="3">SUM(C144:G144)+J144</f>
        <v>38418.586940000001</v>
      </c>
      <c r="C144" s="20">
        <v>23981.015370000001</v>
      </c>
      <c r="D144" s="21">
        <v>847.71107999999992</v>
      </c>
      <c r="E144" s="21">
        <v>13584.44839</v>
      </c>
      <c r="F144" s="21"/>
      <c r="G144" s="21">
        <v>5.4121000000000006</v>
      </c>
      <c r="H144" s="21"/>
      <c r="I144" s="21"/>
      <c r="J144" s="22">
        <v>0</v>
      </c>
      <c r="K144" s="114">
        <v>95.085999999999999</v>
      </c>
      <c r="L144" s="114">
        <v>8.5540000000000003</v>
      </c>
      <c r="M144" s="114">
        <v>27.423999999999999</v>
      </c>
      <c r="N144" s="114"/>
      <c r="O144" s="114">
        <v>8.2000000000000003E-2</v>
      </c>
      <c r="P144" s="114"/>
      <c r="Q144" s="116"/>
      <c r="R144" s="10">
        <v>253.4</v>
      </c>
      <c r="S144" s="10">
        <v>99.63</v>
      </c>
      <c r="T144" s="10">
        <v>495.69</v>
      </c>
      <c r="U144" s="10"/>
      <c r="V144" s="10">
        <v>66.88</v>
      </c>
      <c r="W144" s="10"/>
      <c r="X144" s="67"/>
      <c r="Z144" s="113"/>
      <c r="AA144" s="113"/>
      <c r="AB144" s="113"/>
      <c r="AC144" s="113"/>
      <c r="AD144" s="113"/>
      <c r="AE144" s="113"/>
      <c r="AF144" s="113"/>
    </row>
    <row r="145" spans="1:32" x14ac:dyDescent="0.2">
      <c r="A145" s="8">
        <v>42644</v>
      </c>
      <c r="B145" s="26">
        <f t="shared" si="3"/>
        <v>37563.905749999998</v>
      </c>
      <c r="C145" s="20">
        <v>23402.749629999998</v>
      </c>
      <c r="D145" s="21">
        <v>739.3909000000001</v>
      </c>
      <c r="E145" s="21">
        <v>13418.42772</v>
      </c>
      <c r="F145" s="21"/>
      <c r="G145" s="21">
        <v>5.1868999999999996</v>
      </c>
      <c r="H145" s="21"/>
      <c r="I145" s="21"/>
      <c r="J145" s="22">
        <v>-1.8494000000000002</v>
      </c>
      <c r="K145" s="114">
        <v>98.909000000000006</v>
      </c>
      <c r="L145" s="114">
        <v>8.8089999999999993</v>
      </c>
      <c r="M145" s="114">
        <v>27.731000000000002</v>
      </c>
      <c r="N145" s="114"/>
      <c r="O145" s="114">
        <v>8.3000000000000004E-2</v>
      </c>
      <c r="P145" s="114"/>
      <c r="Q145" s="116"/>
      <c r="R145" s="10">
        <v>237.7</v>
      </c>
      <c r="S145" s="10">
        <v>84.5</v>
      </c>
      <c r="T145" s="10">
        <v>484.44</v>
      </c>
      <c r="U145" s="10"/>
      <c r="V145" s="10">
        <v>62.5</v>
      </c>
      <c r="W145" s="10"/>
      <c r="X145" s="67"/>
      <c r="Z145" s="113"/>
      <c r="AA145" s="113"/>
      <c r="AB145" s="113"/>
      <c r="AC145" s="113"/>
      <c r="AD145" s="113"/>
      <c r="AE145" s="113"/>
      <c r="AF145" s="113"/>
    </row>
    <row r="146" spans="1:32" x14ac:dyDescent="0.2">
      <c r="A146" s="8">
        <v>42675</v>
      </c>
      <c r="B146" s="26">
        <f t="shared" si="3"/>
        <v>41741.153050000008</v>
      </c>
      <c r="C146" s="20">
        <v>26528.859810000002</v>
      </c>
      <c r="D146" s="21">
        <v>1202.4236000000001</v>
      </c>
      <c r="E146" s="21">
        <v>14004.748640000002</v>
      </c>
      <c r="F146" s="21"/>
      <c r="G146" s="21">
        <v>5.1209999999999996</v>
      </c>
      <c r="H146" s="21"/>
      <c r="I146" s="21"/>
      <c r="J146" s="22">
        <v>0</v>
      </c>
      <c r="K146" s="114">
        <v>115.65600000000001</v>
      </c>
      <c r="L146" s="114">
        <v>13.816000000000001</v>
      </c>
      <c r="M146" s="114">
        <v>27.917000000000002</v>
      </c>
      <c r="N146" s="114"/>
      <c r="O146" s="114">
        <v>8.7999999999999995E-2</v>
      </c>
      <c r="P146" s="114"/>
      <c r="Q146" s="116"/>
      <c r="R146" s="10">
        <v>230.32</v>
      </c>
      <c r="S146" s="10">
        <v>87.41</v>
      </c>
      <c r="T146" s="10">
        <v>502.21</v>
      </c>
      <c r="U146" s="10"/>
      <c r="V146" s="10">
        <v>58.19</v>
      </c>
      <c r="W146" s="10"/>
      <c r="X146" s="67"/>
      <c r="Z146" s="113"/>
      <c r="AA146" s="113"/>
      <c r="AB146" s="113"/>
      <c r="AC146" s="113"/>
      <c r="AD146" s="113"/>
      <c r="AE146" s="113"/>
      <c r="AF146" s="113"/>
    </row>
    <row r="147" spans="1:32" x14ac:dyDescent="0.2">
      <c r="A147" s="9">
        <v>42705</v>
      </c>
      <c r="B147" s="27">
        <f t="shared" si="3"/>
        <v>40570.521134000002</v>
      </c>
      <c r="C147" s="23">
        <v>25968.162809999998</v>
      </c>
      <c r="D147" s="24">
        <v>1011.2389900000001</v>
      </c>
      <c r="E147" s="24">
        <v>13588.546850000001</v>
      </c>
      <c r="F147" s="24"/>
      <c r="G147" s="24">
        <v>3.4523739999999998</v>
      </c>
      <c r="H147" s="24"/>
      <c r="I147" s="24"/>
      <c r="J147" s="25">
        <v>-0.87989000000000006</v>
      </c>
      <c r="K147" s="117">
        <v>108.86499999999999</v>
      </c>
      <c r="L147" s="117">
        <v>12.045</v>
      </c>
      <c r="M147" s="117">
        <v>27.797999999999998</v>
      </c>
      <c r="N147" s="117"/>
      <c r="O147" s="117">
        <v>6.5000000000000002E-2</v>
      </c>
      <c r="P147" s="117"/>
      <c r="Q147" s="118"/>
      <c r="R147" s="11">
        <v>239.6</v>
      </c>
      <c r="S147" s="11">
        <v>84.62</v>
      </c>
      <c r="T147" s="11">
        <v>489.17</v>
      </c>
      <c r="U147" s="11"/>
      <c r="V147" s="11">
        <v>53.11</v>
      </c>
      <c r="W147" s="10"/>
      <c r="X147" s="67"/>
      <c r="Z147" s="113"/>
      <c r="AA147" s="113"/>
      <c r="AB147" s="113"/>
      <c r="AC147" s="113"/>
      <c r="AD147" s="113"/>
      <c r="AE147" s="113"/>
      <c r="AF147" s="113"/>
    </row>
    <row r="148" spans="1:32" x14ac:dyDescent="0.2">
      <c r="A148" s="8">
        <v>42736</v>
      </c>
      <c r="B148" s="26">
        <f t="shared" si="3"/>
        <v>44668.487359999992</v>
      </c>
      <c r="C148" s="20">
        <v>29128.21472</v>
      </c>
      <c r="D148" s="21">
        <v>1447.0821100000003</v>
      </c>
      <c r="E148" s="21">
        <v>14096.570099999999</v>
      </c>
      <c r="F148" s="21"/>
      <c r="G148" s="21">
        <v>4.06473</v>
      </c>
      <c r="H148" s="21"/>
      <c r="I148" s="21"/>
      <c r="J148" s="22">
        <v>-7.4443000000000001</v>
      </c>
      <c r="K148" s="114">
        <v>122.286</v>
      </c>
      <c r="L148" s="114">
        <v>16.276</v>
      </c>
      <c r="M148" s="114">
        <v>28.04</v>
      </c>
      <c r="N148" s="114"/>
      <c r="O148" s="114">
        <v>6.2E-2</v>
      </c>
      <c r="P148" s="114"/>
      <c r="Q148" s="116"/>
      <c r="R148" s="10">
        <v>239.04</v>
      </c>
      <c r="S148" s="10">
        <v>89.36</v>
      </c>
      <c r="T148" s="10">
        <v>503.23</v>
      </c>
      <c r="U148" s="10"/>
      <c r="V148" s="10">
        <v>65.56</v>
      </c>
      <c r="W148" s="10"/>
      <c r="X148" s="67"/>
      <c r="Z148" s="113"/>
      <c r="AA148" s="113"/>
      <c r="AB148" s="113"/>
      <c r="AC148" s="113"/>
      <c r="AD148" s="113"/>
      <c r="AE148" s="113"/>
      <c r="AF148" s="113"/>
    </row>
    <row r="149" spans="1:32" x14ac:dyDescent="0.2">
      <c r="A149" s="8">
        <v>42767</v>
      </c>
      <c r="B149" s="26">
        <f t="shared" si="3"/>
        <v>48892.897530000002</v>
      </c>
      <c r="C149" s="20">
        <v>32301.459299999999</v>
      </c>
      <c r="D149" s="21">
        <v>1481.0346999999999</v>
      </c>
      <c r="E149" s="21">
        <v>15109.139429999999</v>
      </c>
      <c r="F149" s="21"/>
      <c r="G149" s="21">
        <v>3.8828999999999998</v>
      </c>
      <c r="H149" s="21"/>
      <c r="I149" s="21"/>
      <c r="J149" s="22">
        <v>-2.6188000000000002</v>
      </c>
      <c r="K149" s="114">
        <v>143.13800000000001</v>
      </c>
      <c r="L149" s="114">
        <v>15.55</v>
      </c>
      <c r="M149" s="114">
        <v>28.533000000000001</v>
      </c>
      <c r="N149" s="114"/>
      <c r="O149" s="114">
        <v>6.2E-2</v>
      </c>
      <c r="P149" s="114"/>
      <c r="Q149" s="116"/>
      <c r="R149" s="10">
        <v>226.42</v>
      </c>
      <c r="S149" s="10">
        <v>95.61</v>
      </c>
      <c r="T149" s="10">
        <v>529.98</v>
      </c>
      <c r="U149" s="10"/>
      <c r="V149" s="10">
        <v>62.63</v>
      </c>
      <c r="W149" s="10"/>
      <c r="X149" s="67"/>
      <c r="Z149" s="113"/>
      <c r="AA149" s="113"/>
      <c r="AB149" s="113"/>
      <c r="AC149" s="113"/>
      <c r="AD149" s="113"/>
      <c r="AE149" s="113"/>
      <c r="AF149" s="113"/>
    </row>
    <row r="150" spans="1:32" x14ac:dyDescent="0.2">
      <c r="A150" s="8">
        <v>42795</v>
      </c>
      <c r="B150" s="26">
        <f t="shared" si="3"/>
        <v>47428.853460000006</v>
      </c>
      <c r="C150" s="20">
        <v>31935.84808</v>
      </c>
      <c r="D150" s="21">
        <v>1670.6708000000001</v>
      </c>
      <c r="E150" s="21">
        <v>13817.039980000001</v>
      </c>
      <c r="F150" s="21"/>
      <c r="G150" s="21">
        <v>5.2946</v>
      </c>
      <c r="H150" s="21"/>
      <c r="I150" s="21"/>
      <c r="J150" s="22">
        <v>0</v>
      </c>
      <c r="K150" s="114">
        <v>143.274</v>
      </c>
      <c r="L150" s="114">
        <v>18.881</v>
      </c>
      <c r="M150" s="114">
        <v>28.454999999999998</v>
      </c>
      <c r="N150" s="114"/>
      <c r="O150" s="114">
        <v>7.2999999999999995E-2</v>
      </c>
      <c r="P150" s="114"/>
      <c r="Q150" s="116"/>
      <c r="R150" s="10">
        <v>224.75</v>
      </c>
      <c r="S150" s="10">
        <v>89.31</v>
      </c>
      <c r="T150" s="10">
        <v>486.3</v>
      </c>
      <c r="U150" s="10"/>
      <c r="V150" s="10">
        <v>73.150000000000006</v>
      </c>
      <c r="W150" s="10"/>
      <c r="X150" s="67"/>
      <c r="Z150" s="113"/>
      <c r="AA150" s="113"/>
      <c r="AB150" s="113"/>
      <c r="AC150" s="113"/>
      <c r="AD150" s="113"/>
      <c r="AE150" s="113"/>
      <c r="AF150" s="113"/>
    </row>
    <row r="151" spans="1:32" x14ac:dyDescent="0.2">
      <c r="A151" s="8">
        <v>42826</v>
      </c>
      <c r="B151" s="26">
        <f t="shared" si="3"/>
        <v>49104.536419999997</v>
      </c>
      <c r="C151" s="20">
        <v>32433.282779999998</v>
      </c>
      <c r="D151" s="21">
        <v>1363.8761999999999</v>
      </c>
      <c r="E151" s="21">
        <v>15300.203539999999</v>
      </c>
      <c r="F151" s="21"/>
      <c r="G151" s="21">
        <v>8.0305999999999997</v>
      </c>
      <c r="H151" s="21"/>
      <c r="I151" s="21"/>
      <c r="J151" s="22">
        <v>-0.85670000000000002</v>
      </c>
      <c r="K151" s="114">
        <v>128.322</v>
      </c>
      <c r="L151" s="114">
        <v>14.682</v>
      </c>
      <c r="M151" s="114">
        <v>28.408000000000001</v>
      </c>
      <c r="N151" s="114"/>
      <c r="O151" s="114">
        <v>9.5000000000000001E-2</v>
      </c>
      <c r="P151" s="114"/>
      <c r="Q151" s="116"/>
      <c r="R151" s="10">
        <v>253.24</v>
      </c>
      <c r="S151" s="10">
        <v>93.24</v>
      </c>
      <c r="T151" s="10">
        <v>538.87</v>
      </c>
      <c r="U151" s="10"/>
      <c r="V151" s="10">
        <v>84.53</v>
      </c>
      <c r="W151" s="10"/>
      <c r="X151" s="67"/>
      <c r="Z151" s="113"/>
      <c r="AA151" s="113"/>
      <c r="AB151" s="113"/>
      <c r="AC151" s="113"/>
      <c r="AD151" s="113"/>
      <c r="AE151" s="113"/>
      <c r="AF151" s="113"/>
    </row>
    <row r="152" spans="1:32" x14ac:dyDescent="0.2">
      <c r="A152" s="8">
        <v>42856</v>
      </c>
      <c r="B152" s="26">
        <f t="shared" si="3"/>
        <v>45212.085119999996</v>
      </c>
      <c r="C152" s="20">
        <v>29149.54161</v>
      </c>
      <c r="D152" s="21">
        <v>1124.1703600000001</v>
      </c>
      <c r="E152" s="21">
        <v>14930.93325</v>
      </c>
      <c r="F152" s="21"/>
      <c r="G152" s="21">
        <v>7.4398999999999997</v>
      </c>
      <c r="H152" s="21"/>
      <c r="I152" s="21"/>
      <c r="J152" s="22">
        <v>0</v>
      </c>
      <c r="K152" s="114">
        <v>113.279</v>
      </c>
      <c r="L152" s="114">
        <v>12.111000000000001</v>
      </c>
      <c r="M152" s="114">
        <v>28.356000000000002</v>
      </c>
      <c r="N152" s="114"/>
      <c r="O152" s="114">
        <v>0.10199999999999999</v>
      </c>
      <c r="P152" s="114"/>
      <c r="Q152" s="116"/>
      <c r="R152" s="10">
        <v>258.18</v>
      </c>
      <c r="S152" s="10">
        <v>93.22</v>
      </c>
      <c r="T152" s="10">
        <v>527.04</v>
      </c>
      <c r="U152" s="10"/>
      <c r="V152" s="10">
        <v>75.290000000000006</v>
      </c>
      <c r="W152" s="10"/>
      <c r="X152" s="67"/>
      <c r="Z152" s="113"/>
      <c r="AA152" s="113"/>
      <c r="AB152" s="113"/>
      <c r="AC152" s="113"/>
      <c r="AD152" s="113"/>
      <c r="AE152" s="113"/>
      <c r="AF152" s="113"/>
    </row>
    <row r="153" spans="1:32" x14ac:dyDescent="0.2">
      <c r="A153" s="8">
        <v>42887</v>
      </c>
      <c r="B153" s="26">
        <f t="shared" si="3"/>
        <v>47232.297050000016</v>
      </c>
      <c r="C153" s="20">
        <v>29069.597780000004</v>
      </c>
      <c r="D153" s="21">
        <v>1185.2148</v>
      </c>
      <c r="E153" s="21">
        <v>16974.040270000001</v>
      </c>
      <c r="F153" s="21"/>
      <c r="G153" s="21">
        <v>6.1559999999999997</v>
      </c>
      <c r="H153" s="21"/>
      <c r="I153" s="21"/>
      <c r="J153" s="22">
        <v>-2.7118000000000002</v>
      </c>
      <c r="K153" s="114">
        <v>109.807</v>
      </c>
      <c r="L153" s="114">
        <v>12.429</v>
      </c>
      <c r="M153" s="114">
        <v>28.693999999999999</v>
      </c>
      <c r="N153" s="114"/>
      <c r="O153" s="114">
        <v>8.8999999999999996E-2</v>
      </c>
      <c r="P153" s="114"/>
      <c r="Q153" s="116"/>
      <c r="R153" s="10">
        <v>265.72000000000003</v>
      </c>
      <c r="S153" s="10">
        <v>95.85</v>
      </c>
      <c r="T153" s="10">
        <v>591.91999999999996</v>
      </c>
      <c r="U153" s="10"/>
      <c r="V153" s="10">
        <v>70.06</v>
      </c>
      <c r="W153" s="10"/>
      <c r="X153" s="67"/>
      <c r="Z153" s="113"/>
      <c r="AA153" s="113"/>
      <c r="AB153" s="113"/>
      <c r="AC153" s="113"/>
      <c r="AD153" s="113"/>
      <c r="AE153" s="113"/>
      <c r="AF153" s="113"/>
    </row>
    <row r="154" spans="1:32" x14ac:dyDescent="0.2">
      <c r="A154" s="8">
        <v>42917</v>
      </c>
      <c r="B154" s="26">
        <f t="shared" si="3"/>
        <v>45663.727130000007</v>
      </c>
      <c r="C154" s="20">
        <v>27632.491260000003</v>
      </c>
      <c r="D154" s="21">
        <v>1112.90563</v>
      </c>
      <c r="E154" s="21">
        <v>16912.563139999998</v>
      </c>
      <c r="F154" s="21"/>
      <c r="G154" s="21">
        <v>5.9051</v>
      </c>
      <c r="H154" s="21"/>
      <c r="I154" s="21"/>
      <c r="J154" s="22">
        <v>-0.13799999999999998</v>
      </c>
      <c r="K154" s="114">
        <v>105.72799999999999</v>
      </c>
      <c r="L154" s="114">
        <v>11.807</v>
      </c>
      <c r="M154" s="114">
        <v>29.135000000000002</v>
      </c>
      <c r="N154" s="114"/>
      <c r="O154" s="114">
        <v>0.08</v>
      </c>
      <c r="P154" s="114"/>
      <c r="Q154" s="116"/>
      <c r="R154" s="10">
        <v>262.79000000000002</v>
      </c>
      <c r="S154" s="10">
        <v>94.9</v>
      </c>
      <c r="T154" s="10">
        <v>580.95000000000005</v>
      </c>
      <c r="U154" s="10"/>
      <c r="V154" s="10">
        <v>76.489999999999995</v>
      </c>
      <c r="W154" s="10"/>
      <c r="X154" s="67"/>
      <c r="Z154" s="113"/>
      <c r="AA154" s="113"/>
      <c r="AB154" s="113"/>
      <c r="AC154" s="113"/>
      <c r="AD154" s="113"/>
      <c r="AE154" s="113"/>
      <c r="AF154" s="113"/>
    </row>
    <row r="155" spans="1:32" x14ac:dyDescent="0.2">
      <c r="A155" s="8">
        <v>42948</v>
      </c>
      <c r="B155" s="26">
        <f t="shared" si="3"/>
        <v>46561.283109999989</v>
      </c>
      <c r="C155" s="20">
        <v>27538.259649999996</v>
      </c>
      <c r="D155" s="21">
        <v>893.24786999999992</v>
      </c>
      <c r="E155" s="21">
        <v>18122.240989999998</v>
      </c>
      <c r="F155" s="21"/>
      <c r="G155" s="21">
        <v>7.5346000000000011</v>
      </c>
      <c r="H155" s="21"/>
      <c r="I155" s="21"/>
      <c r="J155" s="22">
        <v>0</v>
      </c>
      <c r="K155" s="114">
        <v>101.76600000000001</v>
      </c>
      <c r="L155" s="114">
        <v>8.8879999999999999</v>
      </c>
      <c r="M155" s="114">
        <v>29.838999999999999</v>
      </c>
      <c r="N155" s="114"/>
      <c r="O155" s="114">
        <v>9.0999999999999998E-2</v>
      </c>
      <c r="P155" s="114"/>
      <c r="Q155" s="116"/>
      <c r="R155" s="10">
        <v>271.66000000000003</v>
      </c>
      <c r="S155" s="10">
        <v>101</v>
      </c>
      <c r="T155" s="10">
        <v>607.63</v>
      </c>
      <c r="U155" s="10"/>
      <c r="V155" s="10">
        <v>83.29</v>
      </c>
      <c r="W155" s="10"/>
      <c r="X155" s="67"/>
      <c r="Z155" s="113"/>
      <c r="AA155" s="113"/>
      <c r="AB155" s="113"/>
      <c r="AC155" s="113"/>
      <c r="AD155" s="113"/>
      <c r="AE155" s="113"/>
      <c r="AF155" s="113"/>
    </row>
    <row r="156" spans="1:32" x14ac:dyDescent="0.2">
      <c r="A156" s="8">
        <v>42979</v>
      </c>
      <c r="B156" s="26">
        <f t="shared" si="3"/>
        <v>46296.361740000008</v>
      </c>
      <c r="C156" s="20">
        <v>26759.56955</v>
      </c>
      <c r="D156" s="21">
        <v>997.91098999999997</v>
      </c>
      <c r="E156" s="21">
        <v>18536.382100000003</v>
      </c>
      <c r="F156" s="21"/>
      <c r="G156" s="21">
        <v>6.239300000000001</v>
      </c>
      <c r="H156" s="21"/>
      <c r="I156" s="21"/>
      <c r="J156" s="22">
        <v>-3.7401999999999997</v>
      </c>
      <c r="K156" s="114">
        <v>98.384</v>
      </c>
      <c r="L156" s="114">
        <v>9.4160000000000004</v>
      </c>
      <c r="M156" s="114">
        <v>30.369</v>
      </c>
      <c r="N156" s="114"/>
      <c r="O156" s="114">
        <v>0.08</v>
      </c>
      <c r="P156" s="114"/>
      <c r="Q156" s="116"/>
      <c r="R156" s="10">
        <v>273.31</v>
      </c>
      <c r="S156" s="10">
        <v>106.56</v>
      </c>
      <c r="T156" s="10">
        <v>610.76</v>
      </c>
      <c r="U156" s="10"/>
      <c r="V156" s="10">
        <v>77.989999999999995</v>
      </c>
      <c r="W156" s="10"/>
      <c r="X156" s="67"/>
      <c r="Z156" s="113"/>
      <c r="AA156" s="113"/>
      <c r="AB156" s="113"/>
      <c r="AC156" s="113"/>
      <c r="AD156" s="113"/>
      <c r="AE156" s="113"/>
      <c r="AF156" s="113"/>
    </row>
    <row r="157" spans="1:32" x14ac:dyDescent="0.2">
      <c r="A157" s="8">
        <v>43009</v>
      </c>
      <c r="B157" s="26">
        <f t="shared" si="3"/>
        <v>45143.571519999998</v>
      </c>
      <c r="C157" s="20">
        <v>26112.312600000001</v>
      </c>
      <c r="D157" s="21">
        <v>928.27092999999991</v>
      </c>
      <c r="E157" s="21">
        <v>18095.753290000001</v>
      </c>
      <c r="F157" s="21"/>
      <c r="G157" s="21">
        <v>7.2347000000000001</v>
      </c>
      <c r="H157" s="21"/>
      <c r="I157" s="21"/>
      <c r="J157" s="22">
        <v>0</v>
      </c>
      <c r="K157" s="114">
        <v>103.31399999999999</v>
      </c>
      <c r="L157" s="114">
        <v>9.8659999999999997</v>
      </c>
      <c r="M157" s="114">
        <v>30.497</v>
      </c>
      <c r="N157" s="114"/>
      <c r="O157" s="114">
        <v>8.4000000000000005E-2</v>
      </c>
      <c r="P157" s="114"/>
      <c r="Q157" s="116"/>
      <c r="R157" s="10">
        <v>253.77</v>
      </c>
      <c r="S157" s="10">
        <v>94.65</v>
      </c>
      <c r="T157" s="10">
        <v>593.67999999999995</v>
      </c>
      <c r="U157" s="10"/>
      <c r="V157" s="10">
        <v>86.13</v>
      </c>
      <c r="W157" s="10"/>
      <c r="X157" s="67"/>
      <c r="Z157" s="113"/>
      <c r="AA157" s="113"/>
      <c r="AB157" s="113"/>
      <c r="AC157" s="113"/>
      <c r="AD157" s="113"/>
      <c r="AE157" s="113"/>
      <c r="AF157" s="113"/>
    </row>
    <row r="158" spans="1:32" x14ac:dyDescent="0.2">
      <c r="A158" s="8">
        <v>43040</v>
      </c>
      <c r="B158" s="26">
        <f t="shared" si="3"/>
        <v>49964.543599999997</v>
      </c>
      <c r="C158" s="20">
        <v>29567.76928</v>
      </c>
      <c r="D158" s="21">
        <v>1451.55367</v>
      </c>
      <c r="E158" s="21">
        <v>18938.406149999999</v>
      </c>
      <c r="F158" s="21"/>
      <c r="G158" s="21">
        <v>6.8145000000000007</v>
      </c>
      <c r="H158" s="21"/>
      <c r="I158" s="21"/>
      <c r="J158" s="22">
        <v>0</v>
      </c>
      <c r="K158" s="114">
        <v>118.56100000000001</v>
      </c>
      <c r="L158" s="114">
        <v>15.342000000000001</v>
      </c>
      <c r="M158" s="114">
        <v>30.667000000000002</v>
      </c>
      <c r="N158" s="114"/>
      <c r="O158" s="114">
        <v>8.8999999999999996E-2</v>
      </c>
      <c r="P158" s="114"/>
      <c r="Q158" s="116"/>
      <c r="R158" s="10">
        <v>250.28</v>
      </c>
      <c r="S158" s="10">
        <v>95.04</v>
      </c>
      <c r="T158" s="10">
        <v>618.12</v>
      </c>
      <c r="U158" s="10"/>
      <c r="V158" s="10">
        <v>79.48</v>
      </c>
      <c r="W158" s="10"/>
      <c r="X158" s="67"/>
      <c r="Z158" s="113"/>
      <c r="AA158" s="113"/>
      <c r="AB158" s="113"/>
      <c r="AC158" s="113"/>
      <c r="AD158" s="113"/>
      <c r="AE158" s="113"/>
      <c r="AF158" s="113"/>
    </row>
    <row r="159" spans="1:32" x14ac:dyDescent="0.2">
      <c r="A159" s="9">
        <v>43070</v>
      </c>
      <c r="B159" s="27">
        <f t="shared" si="3"/>
        <v>48643.469940000003</v>
      </c>
      <c r="C159" s="23">
        <v>29165.882280000002</v>
      </c>
      <c r="D159" s="24">
        <v>1150.9961000000003</v>
      </c>
      <c r="E159" s="24">
        <v>18321.320209999998</v>
      </c>
      <c r="F159" s="24"/>
      <c r="G159" s="24">
        <v>6.1179499999999996</v>
      </c>
      <c r="H159" s="24"/>
      <c r="I159" s="24"/>
      <c r="J159" s="25">
        <v>-0.84660000000000002</v>
      </c>
      <c r="K159" s="117">
        <v>112.82</v>
      </c>
      <c r="L159" s="117">
        <v>12.721</v>
      </c>
      <c r="M159" s="117">
        <v>30.478000000000002</v>
      </c>
      <c r="N159" s="117"/>
      <c r="O159" s="117">
        <v>0.08</v>
      </c>
      <c r="P159" s="117"/>
      <c r="Q159" s="118"/>
      <c r="R159" s="11">
        <v>259.69</v>
      </c>
      <c r="S159" s="11">
        <v>91</v>
      </c>
      <c r="T159" s="11">
        <v>601.5</v>
      </c>
      <c r="U159" s="11"/>
      <c r="V159" s="11">
        <v>84.43</v>
      </c>
      <c r="W159" s="10"/>
      <c r="X159" s="67"/>
      <c r="Z159" s="113"/>
      <c r="AA159" s="113"/>
      <c r="AB159" s="113"/>
      <c r="AC159" s="113"/>
      <c r="AD159" s="113"/>
      <c r="AE159" s="113"/>
      <c r="AF159" s="113"/>
    </row>
    <row r="160" spans="1:32" x14ac:dyDescent="0.2">
      <c r="A160" s="8">
        <v>43101</v>
      </c>
      <c r="B160" s="26">
        <f t="shared" si="3"/>
        <v>53216.573690000012</v>
      </c>
      <c r="C160" s="20">
        <v>32889.938750000001</v>
      </c>
      <c r="D160" s="21">
        <v>1391.0078000000001</v>
      </c>
      <c r="E160" s="21">
        <v>18931.129640000003</v>
      </c>
      <c r="F160" s="21"/>
      <c r="G160" s="21">
        <v>4.4901</v>
      </c>
      <c r="H160" s="21"/>
      <c r="I160" s="21"/>
      <c r="J160" s="22">
        <v>7.4000000000000003E-3</v>
      </c>
      <c r="K160" s="114">
        <v>125.10299999999999</v>
      </c>
      <c r="L160" s="114">
        <v>14.792999999999999</v>
      </c>
      <c r="M160" s="114">
        <v>30.57</v>
      </c>
      <c r="N160" s="114"/>
      <c r="O160" s="114">
        <v>5.8000000000000003E-2</v>
      </c>
      <c r="P160" s="114"/>
      <c r="Q160" s="116"/>
      <c r="R160" s="10">
        <v>263.97000000000003</v>
      </c>
      <c r="S160" s="10">
        <v>94.56</v>
      </c>
      <c r="T160" s="10">
        <v>619.67999999999995</v>
      </c>
      <c r="U160" s="10"/>
      <c r="V160" s="10">
        <v>78.72</v>
      </c>
      <c r="W160" s="10"/>
      <c r="X160" s="67"/>
      <c r="Z160" s="113"/>
      <c r="AA160" s="113"/>
      <c r="AB160" s="113"/>
      <c r="AC160" s="113"/>
      <c r="AD160" s="113"/>
      <c r="AE160" s="113"/>
      <c r="AF160" s="113"/>
    </row>
    <row r="161" spans="1:32" x14ac:dyDescent="0.2">
      <c r="A161" s="8">
        <v>43132</v>
      </c>
      <c r="B161" s="26">
        <f t="shared" si="3"/>
        <v>54463.109040000003</v>
      </c>
      <c r="C161" s="20">
        <v>33720.925200000005</v>
      </c>
      <c r="D161" s="21">
        <v>1414.05529</v>
      </c>
      <c r="E161" s="21">
        <v>19322.432949999999</v>
      </c>
      <c r="F161" s="21"/>
      <c r="G161" s="21">
        <v>5.6956000000000007</v>
      </c>
      <c r="H161" s="21"/>
      <c r="I161" s="21"/>
      <c r="J161" s="22">
        <v>0</v>
      </c>
      <c r="K161" s="114">
        <v>132.07400000000001</v>
      </c>
      <c r="L161" s="114">
        <v>14.111000000000001</v>
      </c>
      <c r="M161" s="114">
        <v>30.869</v>
      </c>
      <c r="N161" s="114"/>
      <c r="O161" s="114">
        <v>6.0999999999999999E-2</v>
      </c>
      <c r="P161" s="114"/>
      <c r="Q161" s="116"/>
      <c r="R161" s="10">
        <v>256.19</v>
      </c>
      <c r="S161" s="10">
        <v>100.77</v>
      </c>
      <c r="T161" s="10">
        <v>626.4</v>
      </c>
      <c r="U161" s="10"/>
      <c r="V161" s="10">
        <v>93.76</v>
      </c>
      <c r="W161" s="10"/>
      <c r="X161" s="67"/>
      <c r="Z161" s="113"/>
      <c r="AA161" s="113"/>
      <c r="AB161" s="113"/>
      <c r="AC161" s="113"/>
      <c r="AD161" s="113"/>
      <c r="AE161" s="113"/>
      <c r="AF161" s="113"/>
    </row>
    <row r="162" spans="1:32" x14ac:dyDescent="0.2">
      <c r="A162" s="8">
        <v>43160</v>
      </c>
      <c r="B162" s="26">
        <f t="shared" si="3"/>
        <v>54960.745920000001</v>
      </c>
      <c r="C162" s="20">
        <v>34686.849560000002</v>
      </c>
      <c r="D162" s="21">
        <v>2449.6008999999999</v>
      </c>
      <c r="E162" s="21">
        <v>17816.545859999998</v>
      </c>
      <c r="F162" s="21"/>
      <c r="G162" s="21">
        <v>8.1329999999999991</v>
      </c>
      <c r="H162" s="21"/>
      <c r="I162" s="21"/>
      <c r="J162" s="22">
        <v>-0.38340000000000002</v>
      </c>
      <c r="K162" s="114">
        <v>147.46799999999999</v>
      </c>
      <c r="L162" s="114">
        <v>24.489000000000001</v>
      </c>
      <c r="M162" s="114">
        <v>30.867000000000001</v>
      </c>
      <c r="N162" s="114"/>
      <c r="O162" s="114">
        <v>8.3000000000000004E-2</v>
      </c>
      <c r="P162" s="114"/>
      <c r="Q162" s="116"/>
      <c r="R162" s="10">
        <v>236.27</v>
      </c>
      <c r="S162" s="10">
        <v>100.41</v>
      </c>
      <c r="T162" s="10">
        <v>577.66999999999996</v>
      </c>
      <c r="U162" s="10"/>
      <c r="V162" s="10">
        <v>100.04</v>
      </c>
      <c r="W162" s="10"/>
      <c r="X162" s="67"/>
      <c r="Z162" s="113"/>
      <c r="AA162" s="113"/>
      <c r="AB162" s="113"/>
      <c r="AC162" s="113"/>
      <c r="AD162" s="113"/>
      <c r="AE162" s="113"/>
      <c r="AF162" s="113"/>
    </row>
    <row r="163" spans="1:32" x14ac:dyDescent="0.2">
      <c r="A163" s="8">
        <v>43191</v>
      </c>
      <c r="B163" s="26">
        <f t="shared" si="3"/>
        <v>59448.587470000006</v>
      </c>
      <c r="C163" s="20">
        <v>37710.963400000001</v>
      </c>
      <c r="D163" s="21">
        <v>1709.3141999999998</v>
      </c>
      <c r="E163" s="21">
        <v>20020.926070000001</v>
      </c>
      <c r="F163" s="21"/>
      <c r="G163" s="21">
        <v>7.3837999999999999</v>
      </c>
      <c r="H163" s="21"/>
      <c r="I163" s="21"/>
      <c r="J163" s="22">
        <v>0</v>
      </c>
      <c r="K163" s="114">
        <v>151.27000000000001</v>
      </c>
      <c r="L163" s="114">
        <v>17.309000000000001</v>
      </c>
      <c r="M163" s="114">
        <v>30.975000000000001</v>
      </c>
      <c r="N163" s="114"/>
      <c r="O163" s="114">
        <v>7.2999999999999995E-2</v>
      </c>
      <c r="P163" s="114"/>
      <c r="Q163" s="116"/>
      <c r="R163" s="10">
        <v>250.25</v>
      </c>
      <c r="S163" s="10">
        <v>99.32</v>
      </c>
      <c r="T163" s="10">
        <v>646.84</v>
      </c>
      <c r="U163" s="10"/>
      <c r="V163" s="10">
        <v>101.15</v>
      </c>
      <c r="W163" s="10"/>
      <c r="X163" s="67"/>
      <c r="Z163" s="113"/>
      <c r="AA163" s="113"/>
      <c r="AB163" s="113"/>
      <c r="AC163" s="113"/>
      <c r="AD163" s="113"/>
      <c r="AE163" s="113"/>
      <c r="AF163" s="113"/>
    </row>
    <row r="164" spans="1:32" x14ac:dyDescent="0.2">
      <c r="A164" s="8">
        <v>43221</v>
      </c>
      <c r="B164" s="26">
        <f t="shared" si="3"/>
        <v>53738.645469999996</v>
      </c>
      <c r="C164" s="20">
        <v>32643.154500000001</v>
      </c>
      <c r="D164" s="21">
        <v>1270.8471999999999</v>
      </c>
      <c r="E164" s="21">
        <v>19815.960770000002</v>
      </c>
      <c r="F164" s="21"/>
      <c r="G164" s="21">
        <v>8.6829999999999998</v>
      </c>
      <c r="H164" s="21"/>
      <c r="I164" s="21"/>
      <c r="J164" s="22">
        <v>0</v>
      </c>
      <c r="K164" s="114">
        <v>124.599</v>
      </c>
      <c r="L164" s="114">
        <v>12.298999999999999</v>
      </c>
      <c r="M164" s="114">
        <v>31.306000000000001</v>
      </c>
      <c r="N164" s="114"/>
      <c r="O164" s="114">
        <v>8.5999999999999993E-2</v>
      </c>
      <c r="P164" s="114"/>
      <c r="Q164" s="116"/>
      <c r="R164" s="10">
        <v>263.13</v>
      </c>
      <c r="S164" s="10">
        <v>104</v>
      </c>
      <c r="T164" s="10">
        <v>633.38</v>
      </c>
      <c r="U164" s="10"/>
      <c r="V164" s="10">
        <v>101.35</v>
      </c>
      <c r="W164" s="10"/>
      <c r="X164" s="67"/>
      <c r="Z164" s="113"/>
      <c r="AA164" s="113"/>
      <c r="AB164" s="113"/>
      <c r="AC164" s="113"/>
      <c r="AD164" s="113"/>
      <c r="AE164" s="113"/>
      <c r="AF164" s="113"/>
    </row>
    <row r="165" spans="1:32" x14ac:dyDescent="0.2">
      <c r="A165" s="8">
        <v>43252</v>
      </c>
      <c r="B165" s="26">
        <f t="shared" si="3"/>
        <v>54356.972860000009</v>
      </c>
      <c r="C165" s="20">
        <v>31934.14385</v>
      </c>
      <c r="D165" s="21">
        <v>1198.5281299999999</v>
      </c>
      <c r="E165" s="21">
        <v>21217.566690000003</v>
      </c>
      <c r="F165" s="21"/>
      <c r="G165" s="21">
        <v>10.477799999999998</v>
      </c>
      <c r="H165" s="21"/>
      <c r="I165" s="21"/>
      <c r="J165" s="22">
        <v>-3.7436099999999999</v>
      </c>
      <c r="K165" s="114">
        <v>112.09</v>
      </c>
      <c r="L165" s="114">
        <v>11.833</v>
      </c>
      <c r="M165" s="114">
        <v>31.805</v>
      </c>
      <c r="N165" s="114"/>
      <c r="O165" s="114">
        <v>8.6999999999999994E-2</v>
      </c>
      <c r="P165" s="114"/>
      <c r="Q165" s="116"/>
      <c r="R165" s="10">
        <v>285.97000000000003</v>
      </c>
      <c r="S165" s="10">
        <v>101.76</v>
      </c>
      <c r="T165" s="10">
        <v>667.63</v>
      </c>
      <c r="U165" s="10"/>
      <c r="V165" s="10">
        <v>120.43</v>
      </c>
      <c r="W165" s="10"/>
      <c r="X165" s="67"/>
      <c r="Z165" s="113"/>
      <c r="AA165" s="113"/>
      <c r="AB165" s="113"/>
      <c r="AC165" s="113"/>
      <c r="AD165" s="113"/>
      <c r="AE165" s="113"/>
      <c r="AF165" s="113"/>
    </row>
    <row r="166" spans="1:32" x14ac:dyDescent="0.2">
      <c r="A166" s="8">
        <v>43282</v>
      </c>
      <c r="B166" s="26">
        <f t="shared" si="3"/>
        <v>53140.154300000002</v>
      </c>
      <c r="C166" s="20">
        <v>30650.66445</v>
      </c>
      <c r="D166" s="21">
        <v>1245.2681799999998</v>
      </c>
      <c r="E166" s="21">
        <v>21236.33037</v>
      </c>
      <c r="F166" s="21"/>
      <c r="G166" s="21">
        <v>7.8913000000000002</v>
      </c>
      <c r="H166" s="21"/>
      <c r="I166" s="21"/>
      <c r="J166" s="22">
        <v>0</v>
      </c>
      <c r="K166" s="114">
        <v>110.91200000000001</v>
      </c>
      <c r="L166" s="114">
        <v>12.292999999999999</v>
      </c>
      <c r="M166" s="114">
        <v>32.457000000000001</v>
      </c>
      <c r="N166" s="114"/>
      <c r="O166" s="114">
        <v>7.1999999999999995E-2</v>
      </c>
      <c r="P166" s="114"/>
      <c r="Q166" s="116"/>
      <c r="R166" s="10">
        <v>277.32</v>
      </c>
      <c r="S166" s="10">
        <v>101.64</v>
      </c>
      <c r="T166" s="10">
        <v>654.67999999999995</v>
      </c>
      <c r="U166" s="10"/>
      <c r="V166" s="10">
        <v>109.6</v>
      </c>
      <c r="W166" s="10"/>
      <c r="X166" s="67"/>
      <c r="Z166" s="113"/>
      <c r="AA166" s="113"/>
      <c r="AB166" s="113"/>
      <c r="AC166" s="113"/>
      <c r="AD166" s="113"/>
      <c r="AE166" s="113"/>
      <c r="AF166" s="113"/>
    </row>
    <row r="167" spans="1:32" x14ac:dyDescent="0.2">
      <c r="A167" s="8">
        <v>43313</v>
      </c>
      <c r="B167" s="26">
        <f t="shared" si="3"/>
        <v>54647.453969999995</v>
      </c>
      <c r="C167" s="20">
        <v>30672.90193</v>
      </c>
      <c r="D167" s="21">
        <v>1067.97326</v>
      </c>
      <c r="E167" s="21">
        <v>22898.456679999999</v>
      </c>
      <c r="F167" s="21"/>
      <c r="G167" s="21">
        <v>9.5147000000000013</v>
      </c>
      <c r="H167" s="21"/>
      <c r="I167" s="21"/>
      <c r="J167" s="22">
        <v>-1.3925999999999998</v>
      </c>
      <c r="K167" s="114">
        <v>106.40300000000001</v>
      </c>
      <c r="L167" s="114">
        <v>9.8079999999999998</v>
      </c>
      <c r="M167" s="114">
        <v>33.661000000000001</v>
      </c>
      <c r="N167" s="114"/>
      <c r="O167" s="114">
        <v>7.3999999999999996E-2</v>
      </c>
      <c r="P167" s="114"/>
      <c r="Q167" s="116"/>
      <c r="R167" s="10">
        <v>289.33999999999997</v>
      </c>
      <c r="S167" s="10">
        <v>109.47</v>
      </c>
      <c r="T167" s="10">
        <v>680.81</v>
      </c>
      <c r="U167" s="10"/>
      <c r="V167" s="10">
        <v>129.15</v>
      </c>
      <c r="W167" s="10"/>
      <c r="X167" s="67"/>
      <c r="Z167" s="113"/>
      <c r="AA167" s="113"/>
      <c r="AB167" s="113"/>
      <c r="AC167" s="113"/>
      <c r="AD167" s="113"/>
      <c r="AE167" s="113"/>
      <c r="AF167" s="113"/>
    </row>
    <row r="168" spans="1:32" x14ac:dyDescent="0.2">
      <c r="A168" s="8">
        <v>43344</v>
      </c>
      <c r="B168" s="26">
        <f t="shared" si="3"/>
        <v>54862.017220000002</v>
      </c>
      <c r="C168" s="20">
        <v>30324.63319</v>
      </c>
      <c r="D168" s="21">
        <v>1202.2933399999999</v>
      </c>
      <c r="E168" s="21">
        <v>23329.559389999999</v>
      </c>
      <c r="F168" s="21"/>
      <c r="G168" s="21">
        <v>5.5312999999999999</v>
      </c>
      <c r="H168" s="21"/>
      <c r="I168" s="21"/>
      <c r="J168" s="22">
        <v>0</v>
      </c>
      <c r="K168" s="114">
        <v>105.33799999999999</v>
      </c>
      <c r="L168" s="114">
        <v>10.637</v>
      </c>
      <c r="M168" s="114">
        <v>34.082999999999998</v>
      </c>
      <c r="N168" s="114"/>
      <c r="O168" s="114">
        <v>6.6000000000000003E-2</v>
      </c>
      <c r="P168" s="114"/>
      <c r="Q168" s="116"/>
      <c r="R168" s="10">
        <v>289.27</v>
      </c>
      <c r="S168" s="10">
        <v>113.66</v>
      </c>
      <c r="T168" s="10">
        <v>684.92</v>
      </c>
      <c r="U168" s="10"/>
      <c r="V168" s="10">
        <v>83.81</v>
      </c>
      <c r="W168" s="10"/>
      <c r="X168" s="67"/>
      <c r="Z168" s="113"/>
      <c r="AA168" s="113"/>
      <c r="AB168" s="113"/>
      <c r="AC168" s="113"/>
      <c r="AD168" s="113"/>
      <c r="AE168" s="113"/>
      <c r="AF168" s="113"/>
    </row>
    <row r="169" spans="1:32" x14ac:dyDescent="0.2">
      <c r="A169" s="8">
        <v>43374</v>
      </c>
      <c r="B169" s="26">
        <f t="shared" si="3"/>
        <v>53458.109809999994</v>
      </c>
      <c r="C169" s="20">
        <v>29606.072889999999</v>
      </c>
      <c r="D169" s="21">
        <v>1170.4133000000002</v>
      </c>
      <c r="E169" s="21">
        <v>22679.073420000001</v>
      </c>
      <c r="F169" s="21"/>
      <c r="G169" s="21">
        <v>7.2516999999999996</v>
      </c>
      <c r="H169" s="21"/>
      <c r="I169" s="21"/>
      <c r="J169" s="22">
        <v>-4.7015000000000002</v>
      </c>
      <c r="K169" s="114">
        <v>109.761</v>
      </c>
      <c r="L169" s="114">
        <v>11.231</v>
      </c>
      <c r="M169" s="114">
        <v>33.883000000000003</v>
      </c>
      <c r="N169" s="114"/>
      <c r="O169" s="114">
        <v>8.2000000000000003E-2</v>
      </c>
      <c r="P169" s="114"/>
      <c r="Q169" s="116"/>
      <c r="R169" s="10">
        <v>270.77</v>
      </c>
      <c r="S169" s="10">
        <v>104.68</v>
      </c>
      <c r="T169" s="10">
        <v>669.76</v>
      </c>
      <c r="U169" s="10"/>
      <c r="V169" s="10">
        <v>88.44</v>
      </c>
      <c r="W169" s="10"/>
      <c r="X169" s="67"/>
      <c r="Z169" s="113"/>
      <c r="AA169" s="113"/>
      <c r="AB169" s="113"/>
      <c r="AC169" s="113"/>
      <c r="AD169" s="113"/>
      <c r="AE169" s="113"/>
      <c r="AF169" s="113"/>
    </row>
    <row r="170" spans="1:32" x14ac:dyDescent="0.2">
      <c r="A170" s="8">
        <v>43405</v>
      </c>
      <c r="B170" s="26">
        <f t="shared" si="3"/>
        <v>58659.261730000006</v>
      </c>
      <c r="C170" s="20">
        <v>33331.441760000002</v>
      </c>
      <c r="D170" s="21">
        <v>1699.4001900000001</v>
      </c>
      <c r="E170" s="21">
        <v>23623.09114</v>
      </c>
      <c r="F170" s="21"/>
      <c r="G170" s="21">
        <v>6.7939999999999996</v>
      </c>
      <c r="H170" s="21"/>
      <c r="I170" s="21"/>
      <c r="J170" s="22">
        <v>-1.46536</v>
      </c>
      <c r="K170" s="114">
        <v>119.989</v>
      </c>
      <c r="L170" s="114">
        <v>15.86</v>
      </c>
      <c r="M170" s="114">
        <v>34.167000000000002</v>
      </c>
      <c r="N170" s="114"/>
      <c r="O170" s="114">
        <v>7.0000000000000007E-2</v>
      </c>
      <c r="P170" s="114"/>
      <c r="Q170" s="116"/>
      <c r="R170" s="10">
        <v>278.74</v>
      </c>
      <c r="S170" s="10">
        <v>107.52</v>
      </c>
      <c r="T170" s="10">
        <v>691.81</v>
      </c>
      <c r="U170" s="10"/>
      <c r="V170" s="10">
        <v>97.06</v>
      </c>
      <c r="W170" s="10"/>
      <c r="X170" s="67"/>
      <c r="Z170" s="113"/>
      <c r="AA170" s="113"/>
      <c r="AB170" s="113"/>
      <c r="AC170" s="113"/>
      <c r="AD170" s="113"/>
      <c r="AE170" s="113"/>
      <c r="AF170" s="113"/>
    </row>
    <row r="171" spans="1:32" x14ac:dyDescent="0.2">
      <c r="A171" s="9">
        <v>43435</v>
      </c>
      <c r="B171" s="27">
        <f t="shared" si="3"/>
        <v>56271.999780000013</v>
      </c>
      <c r="C171" s="23">
        <v>32171.683250000002</v>
      </c>
      <c r="D171" s="24">
        <v>1405.1335000000001</v>
      </c>
      <c r="E171" s="24">
        <v>22691.09563</v>
      </c>
      <c r="F171" s="24"/>
      <c r="G171" s="24">
        <v>4.1986999999999997</v>
      </c>
      <c r="H171" s="24"/>
      <c r="I171" s="24"/>
      <c r="J171" s="25">
        <v>-0.1113</v>
      </c>
      <c r="K171" s="117">
        <v>117.139</v>
      </c>
      <c r="L171" s="117">
        <v>13.824999999999999</v>
      </c>
      <c r="M171" s="117">
        <v>33.723999999999997</v>
      </c>
      <c r="N171" s="117"/>
      <c r="O171" s="117">
        <v>0.05</v>
      </c>
      <c r="P171" s="117"/>
      <c r="Q171" s="118"/>
      <c r="R171" s="11">
        <v>275.77</v>
      </c>
      <c r="S171" s="11">
        <v>102.1</v>
      </c>
      <c r="T171" s="11">
        <v>673.55</v>
      </c>
      <c r="U171" s="11"/>
      <c r="V171" s="11">
        <v>83.97</v>
      </c>
      <c r="W171" s="10"/>
      <c r="X171" s="67"/>
      <c r="Z171" s="113"/>
      <c r="AA171" s="113"/>
      <c r="AB171" s="113"/>
      <c r="AC171" s="113"/>
      <c r="AD171" s="113"/>
      <c r="AE171" s="113"/>
      <c r="AF171" s="113"/>
    </row>
    <row r="172" spans="1:32" x14ac:dyDescent="0.2">
      <c r="A172" s="8">
        <v>43466</v>
      </c>
      <c r="B172" s="26">
        <f t="shared" si="3"/>
        <v>61553.713680000001</v>
      </c>
      <c r="C172" s="20">
        <v>36342.834840000003</v>
      </c>
      <c r="D172" s="21">
        <v>1745.6518900000001</v>
      </c>
      <c r="E172" s="21">
        <v>23458.80775</v>
      </c>
      <c r="F172" s="21"/>
      <c r="G172" s="21">
        <v>6.4192</v>
      </c>
      <c r="H172" s="21"/>
      <c r="I172" s="21"/>
      <c r="J172" s="22">
        <v>0</v>
      </c>
      <c r="K172" s="114">
        <v>128.291</v>
      </c>
      <c r="L172" s="114">
        <v>16.917999999999999</v>
      </c>
      <c r="M172" s="114">
        <v>33.957999999999998</v>
      </c>
      <c r="N172" s="114"/>
      <c r="O172" s="114">
        <v>6.5000000000000002E-2</v>
      </c>
      <c r="P172" s="114"/>
      <c r="Q172" s="116"/>
      <c r="R172" s="10">
        <v>284.58999999999997</v>
      </c>
      <c r="S172" s="10">
        <v>103.72</v>
      </c>
      <c r="T172" s="10">
        <v>691.31</v>
      </c>
      <c r="U172" s="10"/>
      <c r="V172" s="10">
        <v>98.76</v>
      </c>
      <c r="W172" s="10"/>
      <c r="X172" s="67"/>
      <c r="Z172" s="113"/>
      <c r="AA172" s="113"/>
      <c r="AB172" s="113"/>
      <c r="AC172" s="113"/>
      <c r="AD172" s="113"/>
      <c r="AE172" s="113"/>
      <c r="AF172" s="113"/>
    </row>
    <row r="173" spans="1:32" x14ac:dyDescent="0.2">
      <c r="A173" s="8">
        <v>43497</v>
      </c>
      <c r="B173" s="26">
        <f t="shared" si="3"/>
        <v>63271.878130000005</v>
      </c>
      <c r="C173" s="20">
        <v>37665.783369999997</v>
      </c>
      <c r="D173" s="21">
        <v>1679.7520500000001</v>
      </c>
      <c r="E173" s="21">
        <v>23921.614610000001</v>
      </c>
      <c r="F173" s="21"/>
      <c r="G173" s="21">
        <v>4.8423999999999996</v>
      </c>
      <c r="H173" s="21"/>
      <c r="I173" s="21"/>
      <c r="J173" s="22">
        <v>-0.1143</v>
      </c>
      <c r="K173" s="114">
        <v>137.98500000000001</v>
      </c>
      <c r="L173" s="114">
        <v>15.128</v>
      </c>
      <c r="M173" s="114">
        <v>34.448999999999998</v>
      </c>
      <c r="N173" s="114"/>
      <c r="O173" s="114">
        <v>4.2000000000000003E-2</v>
      </c>
      <c r="P173" s="114"/>
      <c r="Q173" s="116"/>
      <c r="R173" s="10">
        <v>273.83999999999997</v>
      </c>
      <c r="S173" s="10">
        <v>111.45</v>
      </c>
      <c r="T173" s="10">
        <v>695.11</v>
      </c>
      <c r="U173" s="10"/>
      <c r="V173" s="10">
        <v>115.3</v>
      </c>
      <c r="W173" s="10"/>
      <c r="X173" s="67"/>
      <c r="Z173" s="113"/>
      <c r="AA173" s="113"/>
      <c r="AB173" s="113"/>
      <c r="AC173" s="113"/>
      <c r="AD173" s="113"/>
      <c r="AE173" s="113"/>
      <c r="AF173" s="113"/>
    </row>
    <row r="174" spans="1:32" x14ac:dyDescent="0.2">
      <c r="A174" s="8">
        <v>43525</v>
      </c>
      <c r="B174" s="26">
        <f t="shared" si="3"/>
        <v>63889.007980000002</v>
      </c>
      <c r="C174" s="20">
        <v>39151.469709999998</v>
      </c>
      <c r="D174" s="21">
        <v>2715.5733999999998</v>
      </c>
      <c r="E174" s="21">
        <v>22012.028170000001</v>
      </c>
      <c r="F174" s="21"/>
      <c r="G174" s="21">
        <v>9.9367000000000019</v>
      </c>
      <c r="H174" s="21"/>
      <c r="I174" s="21"/>
      <c r="J174" s="22">
        <v>0</v>
      </c>
      <c r="K174" s="114">
        <v>154.83699999999999</v>
      </c>
      <c r="L174" s="114">
        <v>25.297000000000001</v>
      </c>
      <c r="M174" s="114">
        <v>34.161999999999999</v>
      </c>
      <c r="N174" s="114"/>
      <c r="O174" s="114">
        <v>8.5000000000000006E-2</v>
      </c>
      <c r="P174" s="114"/>
      <c r="Q174" s="116"/>
      <c r="R174" s="10">
        <v>253.67</v>
      </c>
      <c r="S174" s="10">
        <v>107.73</v>
      </c>
      <c r="T174" s="10">
        <v>644.77</v>
      </c>
      <c r="U174" s="10"/>
      <c r="V174" s="10">
        <v>116.9</v>
      </c>
      <c r="W174" s="10"/>
      <c r="X174" s="67"/>
      <c r="Z174" s="113"/>
      <c r="AA174" s="113"/>
      <c r="AB174" s="113"/>
      <c r="AC174" s="113"/>
      <c r="AD174" s="113"/>
      <c r="AE174" s="113"/>
      <c r="AF174" s="113"/>
    </row>
    <row r="175" spans="1:32" x14ac:dyDescent="0.2">
      <c r="A175" s="8">
        <v>43556</v>
      </c>
      <c r="B175" s="26">
        <f t="shared" si="3"/>
        <v>66679.667250000013</v>
      </c>
      <c r="C175" s="20">
        <v>40440.365030000001</v>
      </c>
      <c r="D175" s="21">
        <v>1696.2441900000001</v>
      </c>
      <c r="E175" s="21">
        <v>24536.198530000001</v>
      </c>
      <c r="F175" s="21"/>
      <c r="G175" s="21">
        <v>6.8594999999999997</v>
      </c>
      <c r="H175" s="21"/>
      <c r="I175" s="21"/>
      <c r="J175" s="22">
        <v>0</v>
      </c>
      <c r="K175" s="114">
        <v>143.625</v>
      </c>
      <c r="L175" s="114">
        <v>15.69</v>
      </c>
      <c r="M175" s="114">
        <v>34.216999999999999</v>
      </c>
      <c r="N175" s="114"/>
      <c r="O175" s="114">
        <v>6.4000000000000001E-2</v>
      </c>
      <c r="P175" s="114"/>
      <c r="Q175" s="116"/>
      <c r="R175" s="10">
        <v>282.56</v>
      </c>
      <c r="S175" s="10">
        <v>108.65</v>
      </c>
      <c r="T175" s="10">
        <v>717.55</v>
      </c>
      <c r="U175" s="10"/>
      <c r="V175" s="10">
        <v>107.18</v>
      </c>
      <c r="W175" s="10"/>
      <c r="X175" s="67"/>
      <c r="Z175" s="113"/>
      <c r="AA175" s="113"/>
      <c r="AB175" s="113"/>
      <c r="AC175" s="113"/>
      <c r="AD175" s="113"/>
      <c r="AE175" s="113"/>
      <c r="AF175" s="113"/>
    </row>
    <row r="176" spans="1:32" x14ac:dyDescent="0.2">
      <c r="A176" s="8">
        <v>43586</v>
      </c>
      <c r="B176" s="26">
        <f t="shared" si="3"/>
        <v>62944.485400000005</v>
      </c>
      <c r="C176" s="20">
        <v>37190.147550000002</v>
      </c>
      <c r="D176" s="21">
        <v>1547.4069</v>
      </c>
      <c r="E176" s="21">
        <v>24195.77965</v>
      </c>
      <c r="F176" s="21"/>
      <c r="G176" s="21">
        <v>11.151299999999999</v>
      </c>
      <c r="H176" s="21"/>
      <c r="I176" s="21"/>
      <c r="J176" s="22">
        <v>0</v>
      </c>
      <c r="K176" s="114">
        <v>121.15</v>
      </c>
      <c r="L176" s="114">
        <v>13.917999999999999</v>
      </c>
      <c r="M176" s="114">
        <v>34.322000000000003</v>
      </c>
      <c r="N176" s="114"/>
      <c r="O176" s="114">
        <v>9.4E-2</v>
      </c>
      <c r="P176" s="114"/>
      <c r="Q176" s="116"/>
      <c r="R176" s="10">
        <v>308.14999999999998</v>
      </c>
      <c r="S176" s="10">
        <v>111.68</v>
      </c>
      <c r="T176" s="10">
        <v>705.37</v>
      </c>
      <c r="U176" s="10"/>
      <c r="V176" s="10">
        <v>118.91</v>
      </c>
      <c r="W176" s="10"/>
      <c r="X176" s="67"/>
      <c r="Z176" s="113"/>
      <c r="AA176" s="113"/>
      <c r="AB176" s="113"/>
      <c r="AC176" s="113"/>
      <c r="AD176" s="113"/>
      <c r="AE176" s="113"/>
      <c r="AF176" s="113"/>
    </row>
    <row r="177" spans="1:32" x14ac:dyDescent="0.2">
      <c r="A177" s="8">
        <v>43617</v>
      </c>
      <c r="B177" s="26">
        <f t="shared" si="3"/>
        <v>62756.713490000002</v>
      </c>
      <c r="C177" s="20">
        <v>36016.748200000002</v>
      </c>
      <c r="D177" s="21">
        <v>1467.82168</v>
      </c>
      <c r="E177" s="21">
        <v>25266.160210000002</v>
      </c>
      <c r="F177" s="21"/>
      <c r="G177" s="21">
        <v>5.9833999999999996</v>
      </c>
      <c r="H177" s="21"/>
      <c r="I177" s="21"/>
      <c r="J177" s="22">
        <v>0</v>
      </c>
      <c r="K177" s="114">
        <v>115.23099999999999</v>
      </c>
      <c r="L177" s="114">
        <v>13.477</v>
      </c>
      <c r="M177" s="114">
        <v>34.104999999999997</v>
      </c>
      <c r="N177" s="114"/>
      <c r="O177" s="114">
        <v>6.5000000000000002E-2</v>
      </c>
      <c r="P177" s="114"/>
      <c r="Q177" s="116"/>
      <c r="R177" s="10">
        <v>313.75</v>
      </c>
      <c r="S177" s="10">
        <v>109.45</v>
      </c>
      <c r="T177" s="10">
        <v>741.14</v>
      </c>
      <c r="U177" s="10"/>
      <c r="V177" s="10">
        <v>93.16</v>
      </c>
      <c r="W177" s="10"/>
      <c r="X177" s="67"/>
      <c r="Z177" s="113"/>
      <c r="AA177" s="113"/>
      <c r="AB177" s="113"/>
      <c r="AC177" s="113"/>
      <c r="AD177" s="113"/>
      <c r="AE177" s="113"/>
      <c r="AF177" s="113"/>
    </row>
    <row r="178" spans="1:32" x14ac:dyDescent="0.2">
      <c r="A178" s="8">
        <v>43647</v>
      </c>
      <c r="B178" s="26">
        <f t="shared" si="3"/>
        <v>61530.900899999993</v>
      </c>
      <c r="C178" s="20">
        <v>34828.682969999994</v>
      </c>
      <c r="D178" s="21">
        <v>1474.2684200000001</v>
      </c>
      <c r="E178" s="21">
        <v>25222.120510000001</v>
      </c>
      <c r="F178" s="21"/>
      <c r="G178" s="21">
        <v>5.8289999999999997</v>
      </c>
      <c r="H178" s="21"/>
      <c r="I178" s="21"/>
      <c r="J178" s="22">
        <v>0</v>
      </c>
      <c r="K178" s="114">
        <v>114.83</v>
      </c>
      <c r="L178" s="114">
        <v>13.015000000000001</v>
      </c>
      <c r="M178" s="114">
        <v>34.563000000000002</v>
      </c>
      <c r="N178" s="114"/>
      <c r="O178" s="114">
        <v>6.4000000000000001E-2</v>
      </c>
      <c r="P178" s="114"/>
      <c r="Q178" s="116"/>
      <c r="R178" s="10">
        <v>304.43</v>
      </c>
      <c r="S178" s="10">
        <v>113.73</v>
      </c>
      <c r="T178" s="10">
        <v>730.16</v>
      </c>
      <c r="U178" s="10"/>
      <c r="V178" s="10">
        <v>91.08</v>
      </c>
      <c r="W178" s="10"/>
      <c r="X178" s="67"/>
      <c r="Z178" s="113"/>
      <c r="AA178" s="113"/>
      <c r="AB178" s="113"/>
      <c r="AC178" s="113"/>
      <c r="AD178" s="113"/>
      <c r="AE178" s="113"/>
      <c r="AF178" s="113"/>
    </row>
    <row r="179" spans="1:32" x14ac:dyDescent="0.2">
      <c r="A179" s="8">
        <v>43678</v>
      </c>
      <c r="B179" s="26">
        <f t="shared" si="3"/>
        <v>62638.532829999989</v>
      </c>
      <c r="C179" s="20">
        <v>34669.159049999995</v>
      </c>
      <c r="D179" s="21">
        <v>1278.05143</v>
      </c>
      <c r="E179" s="21">
        <v>26684.952450000001</v>
      </c>
      <c r="F179" s="21"/>
      <c r="G179" s="21">
        <v>6.3698999999999995</v>
      </c>
      <c r="H179" s="21"/>
      <c r="I179" s="21"/>
      <c r="J179" s="22">
        <v>0</v>
      </c>
      <c r="K179" s="114">
        <v>105.386</v>
      </c>
      <c r="L179" s="114">
        <v>10.35</v>
      </c>
      <c r="M179" s="114">
        <v>35.457999999999998</v>
      </c>
      <c r="N179" s="114"/>
      <c r="O179" s="114">
        <v>6.5000000000000002E-2</v>
      </c>
      <c r="P179" s="114"/>
      <c r="Q179" s="116"/>
      <c r="R179" s="10">
        <v>330.05</v>
      </c>
      <c r="S179" s="10">
        <v>124.26</v>
      </c>
      <c r="T179" s="10">
        <v>753.08</v>
      </c>
      <c r="U179" s="10"/>
      <c r="V179" s="10">
        <v>98</v>
      </c>
      <c r="W179" s="10"/>
      <c r="X179" s="67"/>
      <c r="Z179" s="113"/>
      <c r="AA179" s="113"/>
      <c r="AB179" s="113"/>
      <c r="AC179" s="113"/>
      <c r="AD179" s="113"/>
      <c r="AE179" s="113"/>
      <c r="AF179" s="113"/>
    </row>
    <row r="180" spans="1:32" x14ac:dyDescent="0.2">
      <c r="A180" s="8">
        <v>43709</v>
      </c>
      <c r="B180" s="26">
        <f t="shared" si="3"/>
        <v>62307.559529999999</v>
      </c>
      <c r="C180" s="20">
        <v>34248.875119999997</v>
      </c>
      <c r="D180" s="21">
        <v>1297.6449500000001</v>
      </c>
      <c r="E180" s="21">
        <v>26756.675859999999</v>
      </c>
      <c r="F180" s="21"/>
      <c r="G180" s="21">
        <v>4.3636000000000008</v>
      </c>
      <c r="H180" s="21"/>
      <c r="I180" s="21"/>
      <c r="J180" s="22">
        <v>0</v>
      </c>
      <c r="K180" s="114">
        <v>106.004</v>
      </c>
      <c r="L180" s="114">
        <v>10.17</v>
      </c>
      <c r="M180" s="114">
        <v>35.432000000000002</v>
      </c>
      <c r="N180" s="114"/>
      <c r="O180" s="114">
        <v>5.8000000000000003E-2</v>
      </c>
      <c r="P180" s="114"/>
      <c r="Q180" s="116"/>
      <c r="R180" s="10">
        <v>324.69</v>
      </c>
      <c r="S180" s="10">
        <v>128.21</v>
      </c>
      <c r="T180" s="10">
        <v>756.36</v>
      </c>
      <c r="U180" s="10"/>
      <c r="V180" s="10">
        <v>75.23</v>
      </c>
      <c r="W180" s="10"/>
      <c r="X180" s="67"/>
      <c r="Z180" s="113"/>
      <c r="AA180" s="113"/>
      <c r="AB180" s="113"/>
      <c r="AC180" s="113"/>
      <c r="AD180" s="113"/>
      <c r="AE180" s="113"/>
      <c r="AF180" s="113"/>
    </row>
    <row r="181" spans="1:32" x14ac:dyDescent="0.2">
      <c r="A181" s="8">
        <v>43739</v>
      </c>
      <c r="B181" s="26">
        <f t="shared" si="3"/>
        <v>61091.923479999998</v>
      </c>
      <c r="C181" s="20">
        <v>33774.609859999997</v>
      </c>
      <c r="D181" s="21">
        <v>1450.25089</v>
      </c>
      <c r="E181" s="21">
        <v>25859.686829999999</v>
      </c>
      <c r="F181" s="21"/>
      <c r="G181" s="21">
        <v>7.3758999999999997</v>
      </c>
      <c r="H181" s="21"/>
      <c r="I181" s="21"/>
      <c r="J181" s="22">
        <v>0</v>
      </c>
      <c r="K181" s="114">
        <v>112.56699999999999</v>
      </c>
      <c r="L181" s="114">
        <v>12.781000000000001</v>
      </c>
      <c r="M181" s="114">
        <v>35.148000000000003</v>
      </c>
      <c r="N181" s="114"/>
      <c r="O181" s="114">
        <v>7.2999999999999995E-2</v>
      </c>
      <c r="P181" s="114"/>
      <c r="Q181" s="116"/>
      <c r="R181" s="10">
        <v>301.02999999999997</v>
      </c>
      <c r="S181" s="10">
        <v>113.79</v>
      </c>
      <c r="T181" s="10">
        <v>735.46</v>
      </c>
      <c r="U181" s="10"/>
      <c r="V181" s="10">
        <v>101.04</v>
      </c>
      <c r="W181" s="10"/>
      <c r="X181" s="67"/>
      <c r="Z181" s="113"/>
      <c r="AA181" s="113"/>
      <c r="AB181" s="113"/>
      <c r="AC181" s="113"/>
      <c r="AD181" s="113"/>
      <c r="AE181" s="113"/>
      <c r="AF181" s="113"/>
    </row>
    <row r="182" spans="1:32" x14ac:dyDescent="0.2">
      <c r="A182" s="8">
        <v>43770</v>
      </c>
      <c r="B182" s="26">
        <f t="shared" si="3"/>
        <v>66653.540739999997</v>
      </c>
      <c r="C182" s="20">
        <v>38321.603289999999</v>
      </c>
      <c r="D182" s="21">
        <v>1875.43029</v>
      </c>
      <c r="E182" s="21">
        <v>26449.039559999997</v>
      </c>
      <c r="F182" s="21"/>
      <c r="G182" s="21">
        <v>7.4676</v>
      </c>
      <c r="H182" s="21"/>
      <c r="I182" s="21"/>
      <c r="J182" s="22">
        <v>0</v>
      </c>
      <c r="K182" s="114">
        <v>125.958</v>
      </c>
      <c r="L182" s="114">
        <v>16.495000000000001</v>
      </c>
      <c r="M182" s="114">
        <v>34.726999999999997</v>
      </c>
      <c r="N182" s="114"/>
      <c r="O182" s="114">
        <v>6.9000000000000006E-2</v>
      </c>
      <c r="P182" s="114"/>
      <c r="Q182" s="116"/>
      <c r="R182" s="10">
        <v>305.33999999999997</v>
      </c>
      <c r="S182" s="10">
        <v>114.06</v>
      </c>
      <c r="T182" s="10">
        <v>762</v>
      </c>
      <c r="U182" s="10"/>
      <c r="V182" s="10">
        <v>109.05</v>
      </c>
      <c r="W182" s="10"/>
      <c r="X182" s="67"/>
      <c r="Z182" s="113"/>
      <c r="AA182" s="113"/>
      <c r="AB182" s="113"/>
      <c r="AC182" s="113"/>
      <c r="AD182" s="113"/>
      <c r="AE182" s="113"/>
      <c r="AF182" s="113"/>
    </row>
    <row r="183" spans="1:32" x14ac:dyDescent="0.2">
      <c r="A183" s="9">
        <v>43800</v>
      </c>
      <c r="B183" s="27">
        <f t="shared" si="3"/>
        <v>64340.066149999991</v>
      </c>
      <c r="C183" s="23">
        <v>37447.907869999995</v>
      </c>
      <c r="D183" s="24">
        <v>1652.6523400000001</v>
      </c>
      <c r="E183" s="24">
        <v>25234.567239999997</v>
      </c>
      <c r="F183" s="24"/>
      <c r="G183" s="24">
        <v>7.0368000000000004</v>
      </c>
      <c r="H183" s="24"/>
      <c r="I183" s="24"/>
      <c r="J183" s="25">
        <v>-2.0981000000000001</v>
      </c>
      <c r="K183" s="117">
        <v>121.754</v>
      </c>
      <c r="L183" s="117">
        <v>14.731</v>
      </c>
      <c r="M183" s="117">
        <v>34.237000000000002</v>
      </c>
      <c r="N183" s="117"/>
      <c r="O183" s="117">
        <v>5.5E-2</v>
      </c>
      <c r="P183" s="117"/>
      <c r="Q183" s="118"/>
      <c r="R183" s="11">
        <v>308.66000000000003</v>
      </c>
      <c r="S183" s="11">
        <v>112.64</v>
      </c>
      <c r="T183" s="11">
        <v>737.32</v>
      </c>
      <c r="U183" s="11"/>
      <c r="V183" s="11">
        <v>127.94</v>
      </c>
      <c r="W183" s="11"/>
      <c r="X183" s="68"/>
      <c r="Z183" s="113"/>
      <c r="AA183" s="113"/>
      <c r="AB183" s="113"/>
      <c r="AC183" s="113"/>
      <c r="AD183" s="113"/>
      <c r="AE183" s="113"/>
      <c r="AF183" s="113"/>
    </row>
    <row r="184" spans="1:32" x14ac:dyDescent="0.2">
      <c r="A184" s="8">
        <v>43831</v>
      </c>
      <c r="B184" s="26">
        <f t="shared" si="3"/>
        <v>68794.782739999995</v>
      </c>
      <c r="C184" s="20">
        <v>41261.019839999994</v>
      </c>
      <c r="D184" s="21">
        <v>1701.9373799999998</v>
      </c>
      <c r="E184" s="21">
        <v>25826.032019999999</v>
      </c>
      <c r="F184" s="21"/>
      <c r="G184" s="21">
        <v>5.7934999999999999</v>
      </c>
      <c r="H184" s="21"/>
      <c r="I184" s="21"/>
      <c r="J184" s="22">
        <v>0</v>
      </c>
      <c r="K184" s="114">
        <v>129.785</v>
      </c>
      <c r="L184" s="114">
        <v>14.936999999999999</v>
      </c>
      <c r="M184" s="114">
        <v>34.027999999999999</v>
      </c>
      <c r="N184" s="114"/>
      <c r="O184" s="114">
        <v>5.8999999999999997E-2</v>
      </c>
      <c r="P184" s="114"/>
      <c r="Q184" s="116"/>
      <c r="R184" s="10">
        <v>319.06474916207588</v>
      </c>
      <c r="S184" s="10">
        <v>114.42783022025846</v>
      </c>
      <c r="T184" s="10">
        <v>759.53348213236166</v>
      </c>
      <c r="U184" s="10"/>
      <c r="V184" s="10">
        <v>98.194915254237287</v>
      </c>
      <c r="W184" s="10"/>
      <c r="X184" s="67"/>
      <c r="Z184" s="113"/>
      <c r="AA184" s="113"/>
      <c r="AB184" s="113"/>
      <c r="AC184" s="113"/>
      <c r="AD184" s="113"/>
      <c r="AE184" s="113"/>
      <c r="AF184" s="113"/>
    </row>
    <row r="185" spans="1:32" x14ac:dyDescent="0.2">
      <c r="A185" s="8">
        <v>43862</v>
      </c>
      <c r="B185" s="26">
        <f t="shared" si="3"/>
        <v>68878.972210000007</v>
      </c>
      <c r="C185" s="20">
        <v>41317.589170000007</v>
      </c>
      <c r="D185" s="21">
        <v>1667.31639</v>
      </c>
      <c r="E185" s="21">
        <v>25889.270950000002</v>
      </c>
      <c r="F185" s="21"/>
      <c r="G185" s="21">
        <v>5.6756000000000002</v>
      </c>
      <c r="H185" s="21"/>
      <c r="I185" s="21"/>
      <c r="J185" s="22">
        <v>-0.87990000000000002</v>
      </c>
      <c r="K185" s="114">
        <v>134.96600000000001</v>
      </c>
      <c r="L185" s="114">
        <v>14.108000000000001</v>
      </c>
      <c r="M185" s="114">
        <v>34.274999999999999</v>
      </c>
      <c r="N185" s="114"/>
      <c r="O185" s="114">
        <v>5.1999999999999998E-2</v>
      </c>
      <c r="P185" s="114"/>
      <c r="Q185" s="116"/>
      <c r="R185" s="10">
        <v>307.17549679178461</v>
      </c>
      <c r="S185" s="10">
        <v>118.68376736603348</v>
      </c>
      <c r="T185" s="10">
        <v>755.71753960612671</v>
      </c>
      <c r="U185" s="10"/>
      <c r="V185" s="10">
        <v>109.14615384615384</v>
      </c>
      <c r="W185" s="10"/>
      <c r="X185" s="67"/>
      <c r="Z185" s="113"/>
      <c r="AA185" s="113"/>
      <c r="AB185" s="113"/>
      <c r="AC185" s="113"/>
      <c r="AD185" s="113"/>
      <c r="AE185" s="113"/>
      <c r="AF185" s="113"/>
    </row>
    <row r="186" spans="1:32" x14ac:dyDescent="0.2">
      <c r="A186" s="8">
        <v>43891</v>
      </c>
      <c r="B186" s="26">
        <f t="shared" si="3"/>
        <v>69824.289399999994</v>
      </c>
      <c r="C186" s="20">
        <v>42859.923240000004</v>
      </c>
      <c r="D186" s="21">
        <v>2996.7010800000003</v>
      </c>
      <c r="E186" s="21">
        <v>23957.751179999999</v>
      </c>
      <c r="F186" s="21"/>
      <c r="G186" s="21">
        <v>6.422600000000001</v>
      </c>
      <c r="H186" s="21"/>
      <c r="I186" s="21"/>
      <c r="J186" s="22">
        <v>3.4913000000000003</v>
      </c>
      <c r="K186" s="114">
        <v>143.25700000000001</v>
      </c>
      <c r="L186" s="114">
        <v>24.853999999999999</v>
      </c>
      <c r="M186" s="114">
        <v>33.204999999999998</v>
      </c>
      <c r="N186" s="114"/>
      <c r="O186" s="114">
        <v>7.0000000000000007E-2</v>
      </c>
      <c r="P186" s="114"/>
      <c r="Q186" s="116"/>
      <c r="R186" s="10">
        <v>300.17</v>
      </c>
      <c r="S186" s="10">
        <v>120.86</v>
      </c>
      <c r="T186" s="10">
        <v>721.73</v>
      </c>
      <c r="U186" s="10"/>
      <c r="V186" s="10">
        <v>91.75</v>
      </c>
      <c r="W186" s="10"/>
      <c r="X186" s="67"/>
      <c r="Z186" s="113"/>
      <c r="AA186" s="113"/>
      <c r="AB186" s="113"/>
      <c r="AC186" s="113"/>
      <c r="AD186" s="113"/>
      <c r="AE186" s="113"/>
      <c r="AF186" s="113"/>
    </row>
    <row r="187" spans="1:32" x14ac:dyDescent="0.2">
      <c r="A187" s="8">
        <v>43922</v>
      </c>
      <c r="B187" s="26">
        <f t="shared" si="3"/>
        <v>92011.435980000009</v>
      </c>
      <c r="C187" s="20">
        <v>51214.257520000006</v>
      </c>
      <c r="D187" s="21">
        <v>15428.515009999999</v>
      </c>
      <c r="E187" s="21">
        <v>25362.578450000001</v>
      </c>
      <c r="F187" s="21"/>
      <c r="G187" s="21">
        <v>6.085</v>
      </c>
      <c r="H187" s="21"/>
      <c r="I187" s="21"/>
      <c r="J187" s="22">
        <v>0</v>
      </c>
      <c r="K187" s="114">
        <v>193.58699999999999</v>
      </c>
      <c r="L187" s="114">
        <v>80.406999999999996</v>
      </c>
      <c r="M187" s="114">
        <v>32.808</v>
      </c>
      <c r="N187" s="114"/>
      <c r="O187" s="114">
        <v>5.6000000000000001E-2</v>
      </c>
      <c r="P187" s="114"/>
      <c r="Q187" s="116"/>
      <c r="R187" s="10">
        <v>265.62</v>
      </c>
      <c r="S187" s="10">
        <v>192.3</v>
      </c>
      <c r="T187" s="10">
        <v>773.57</v>
      </c>
      <c r="U187" s="10"/>
      <c r="V187" s="10">
        <v>108.66</v>
      </c>
      <c r="W187" s="10"/>
      <c r="X187" s="67"/>
      <c r="Z187" s="113"/>
      <c r="AA187" s="113"/>
      <c r="AB187" s="113"/>
      <c r="AC187" s="113"/>
      <c r="AD187" s="113"/>
      <c r="AE187" s="113"/>
      <c r="AF187" s="113"/>
    </row>
    <row r="188" spans="1:32" x14ac:dyDescent="0.2">
      <c r="A188" s="8">
        <v>43952</v>
      </c>
      <c r="B188" s="26">
        <f t="shared" si="3"/>
        <v>132592.46348999999</v>
      </c>
      <c r="C188" s="20">
        <v>61307.525730000001</v>
      </c>
      <c r="D188" s="21">
        <v>46654.417249999999</v>
      </c>
      <c r="E188" s="21">
        <v>24628.22971</v>
      </c>
      <c r="F188" s="21"/>
      <c r="G188" s="21">
        <v>2.3372999999999999</v>
      </c>
      <c r="H188" s="21"/>
      <c r="I188" s="21"/>
      <c r="J188" s="22">
        <v>-4.65E-2</v>
      </c>
      <c r="K188" s="114">
        <v>195.39099999999999</v>
      </c>
      <c r="L188" s="114">
        <v>149.85599999999999</v>
      </c>
      <c r="M188" s="114">
        <v>32.411999999999999</v>
      </c>
      <c r="N188" s="114"/>
      <c r="O188" s="114">
        <v>3.1E-2</v>
      </c>
      <c r="P188" s="114"/>
      <c r="Q188" s="116"/>
      <c r="R188" s="10">
        <v>314.93863678470348</v>
      </c>
      <c r="S188" s="10">
        <v>312.00605894992509</v>
      </c>
      <c r="T188" s="10">
        <v>760.28612581759808</v>
      </c>
      <c r="U188" s="10"/>
      <c r="V188" s="10">
        <v>75.854838709677423</v>
      </c>
      <c r="W188" s="10"/>
      <c r="X188" s="67"/>
      <c r="Z188" s="113"/>
      <c r="AA188" s="113"/>
      <c r="AB188" s="113"/>
      <c r="AC188" s="113"/>
      <c r="AD188" s="113"/>
      <c r="AE188" s="113"/>
      <c r="AF188" s="113"/>
    </row>
    <row r="189" spans="1:32" x14ac:dyDescent="0.2">
      <c r="A189" s="8">
        <v>43983</v>
      </c>
      <c r="B189" s="26">
        <f t="shared" si="3"/>
        <v>124016.48791000001</v>
      </c>
      <c r="C189" s="20">
        <v>52718.320780000002</v>
      </c>
      <c r="D189" s="21">
        <v>45291.326900000007</v>
      </c>
      <c r="E189" s="21">
        <v>26000.137330000001</v>
      </c>
      <c r="F189" s="21"/>
      <c r="G189" s="21">
        <v>6.7028999999999996</v>
      </c>
      <c r="H189" s="21"/>
      <c r="I189" s="21"/>
      <c r="J189" s="22">
        <v>0</v>
      </c>
      <c r="K189" s="114">
        <v>146.83000000000001</v>
      </c>
      <c r="L189" s="114">
        <v>131.852</v>
      </c>
      <c r="M189" s="114">
        <v>32.878999999999998</v>
      </c>
      <c r="N189" s="114"/>
      <c r="O189" s="114">
        <v>4.4999999999999998E-2</v>
      </c>
      <c r="P189" s="114"/>
      <c r="Q189" s="116"/>
      <c r="R189" s="10">
        <v>360.44958782265206</v>
      </c>
      <c r="S189" s="10">
        <v>344.12887957710171</v>
      </c>
      <c r="T189" s="10">
        <v>791.17399677605795</v>
      </c>
      <c r="U189" s="10"/>
      <c r="V189" s="10">
        <v>148.95333333333338</v>
      </c>
      <c r="W189" s="10"/>
      <c r="X189" s="67"/>
      <c r="Z189" s="113"/>
      <c r="AA189" s="113"/>
      <c r="AB189" s="113"/>
      <c r="AC189" s="113"/>
      <c r="AD189" s="113"/>
      <c r="AE189" s="113"/>
      <c r="AF189" s="113"/>
    </row>
    <row r="190" spans="1:32" x14ac:dyDescent="0.2">
      <c r="A190" s="8">
        <v>44013</v>
      </c>
      <c r="B190" s="26">
        <f t="shared" si="3"/>
        <v>87910.606380000012</v>
      </c>
      <c r="C190" s="20">
        <v>44582.583390000007</v>
      </c>
      <c r="D190" s="21">
        <v>17688.08094</v>
      </c>
      <c r="E190" s="21">
        <v>25636.386449999998</v>
      </c>
      <c r="F190" s="21"/>
      <c r="G190" s="21">
        <v>3.5556000000000001</v>
      </c>
      <c r="H190" s="21"/>
      <c r="I190" s="21"/>
      <c r="J190" s="22">
        <v>0</v>
      </c>
      <c r="K190" s="114">
        <v>125.596</v>
      </c>
      <c r="L190" s="114">
        <v>56.264000000000003</v>
      </c>
      <c r="M190" s="114">
        <v>32.947000000000003</v>
      </c>
      <c r="N190" s="114"/>
      <c r="O190" s="114">
        <v>2.5000000000000001E-2</v>
      </c>
      <c r="P190" s="114"/>
      <c r="Q190" s="116"/>
      <c r="R190" s="10">
        <v>356.42027970636002</v>
      </c>
      <c r="S190" s="10">
        <v>315.43558296601742</v>
      </c>
      <c r="T190" s="10">
        <v>778.62028925243601</v>
      </c>
      <c r="U190" s="10"/>
      <c r="V190" s="10">
        <v>142.22399999999999</v>
      </c>
      <c r="W190" s="10"/>
      <c r="X190" s="67"/>
      <c r="Z190" s="113"/>
      <c r="AA190" s="113"/>
      <c r="AB190" s="113"/>
      <c r="AC190" s="113"/>
      <c r="AD190" s="113"/>
      <c r="AE190" s="113"/>
      <c r="AF190" s="113"/>
    </row>
    <row r="191" spans="1:32" x14ac:dyDescent="0.2">
      <c r="A191" s="8">
        <v>44044</v>
      </c>
      <c r="B191" s="26">
        <f t="shared" si="3"/>
        <v>78343.930989999993</v>
      </c>
      <c r="C191" s="20">
        <v>43951.194799999997</v>
      </c>
      <c r="D191" s="21">
        <v>7543.6232800000007</v>
      </c>
      <c r="E191" s="21">
        <v>26845.785809999998</v>
      </c>
      <c r="F191" s="21"/>
      <c r="G191" s="21">
        <v>3.3271000000000002</v>
      </c>
      <c r="H191" s="21"/>
      <c r="I191" s="21"/>
      <c r="J191" s="22">
        <v>0</v>
      </c>
      <c r="K191" s="114">
        <v>120.113</v>
      </c>
      <c r="L191" s="114">
        <v>26.216999999999999</v>
      </c>
      <c r="M191" s="114">
        <v>33.154000000000003</v>
      </c>
      <c r="N191" s="114"/>
      <c r="O191" s="114">
        <v>2.5999999999999999E-2</v>
      </c>
      <c r="P191" s="114"/>
      <c r="Q191" s="116"/>
      <c r="R191" s="10">
        <v>367.33858315572144</v>
      </c>
      <c r="S191" s="10">
        <v>288.72341038257611</v>
      </c>
      <c r="T191" s="10">
        <v>810.30009109006392</v>
      </c>
      <c r="U191" s="10"/>
      <c r="V191" s="10">
        <v>127.96538461538461</v>
      </c>
      <c r="W191" s="10"/>
      <c r="X191" s="67"/>
      <c r="Z191" s="113"/>
      <c r="AA191" s="113"/>
      <c r="AB191" s="113"/>
      <c r="AC191" s="113"/>
      <c r="AD191" s="113"/>
      <c r="AE191" s="113"/>
      <c r="AF191" s="113"/>
    </row>
    <row r="192" spans="1:32" x14ac:dyDescent="0.2">
      <c r="A192" s="8">
        <v>44075</v>
      </c>
      <c r="B192" s="26">
        <f t="shared" si="3"/>
        <v>76951.203749999986</v>
      </c>
      <c r="C192" s="20">
        <v>43024.026269999995</v>
      </c>
      <c r="D192" s="21">
        <v>7016.6871700000002</v>
      </c>
      <c r="E192" s="21">
        <v>26908.387809999997</v>
      </c>
      <c r="F192" s="21"/>
      <c r="G192" s="21">
        <v>4.1760999999999999</v>
      </c>
      <c r="H192" s="21"/>
      <c r="I192" s="21"/>
      <c r="J192" s="22">
        <v>-2.0735999999999999</v>
      </c>
      <c r="K192" s="114">
        <v>119.29900000000001</v>
      </c>
      <c r="L192" s="114">
        <v>24.06</v>
      </c>
      <c r="M192" s="114">
        <v>33.307000000000002</v>
      </c>
      <c r="N192" s="114"/>
      <c r="O192" s="114">
        <v>2.9000000000000001E-2</v>
      </c>
      <c r="P192" s="114"/>
      <c r="Q192" s="116"/>
      <c r="R192" s="10">
        <v>361.67261370685208</v>
      </c>
      <c r="S192" s="10">
        <v>292.27667955112219</v>
      </c>
      <c r="T192" s="10">
        <v>808.33875011258863</v>
      </c>
      <c r="U192" s="10"/>
      <c r="V192" s="10">
        <v>144.00344827586207</v>
      </c>
      <c r="W192" s="10"/>
      <c r="X192" s="67"/>
      <c r="Z192" s="113"/>
      <c r="AA192" s="113"/>
      <c r="AB192" s="113"/>
      <c r="AC192" s="113"/>
      <c r="AD192" s="113"/>
      <c r="AE192" s="113"/>
      <c r="AF192" s="113"/>
    </row>
    <row r="193" spans="1:32" x14ac:dyDescent="0.2">
      <c r="A193" s="8">
        <v>44105</v>
      </c>
      <c r="B193" s="26">
        <f t="shared" si="3"/>
        <v>70018.480599999995</v>
      </c>
      <c r="C193" s="20">
        <v>41574.812139999995</v>
      </c>
      <c r="D193" s="21">
        <v>2532.3672099999999</v>
      </c>
      <c r="E193" s="21">
        <v>25903.095050000004</v>
      </c>
      <c r="F193" s="21"/>
      <c r="G193" s="21">
        <v>6.1325999999999992</v>
      </c>
      <c r="H193" s="21"/>
      <c r="I193" s="21"/>
      <c r="J193" s="22">
        <v>2.0735999999999999</v>
      </c>
      <c r="K193" s="114">
        <v>122.236</v>
      </c>
      <c r="L193" s="114">
        <v>15.84</v>
      </c>
      <c r="M193" s="114">
        <v>33.03</v>
      </c>
      <c r="N193" s="114"/>
      <c r="O193" s="114">
        <v>5.5E-2</v>
      </c>
      <c r="P193" s="114"/>
      <c r="Q193" s="116"/>
      <c r="R193" s="10">
        <v>341.1687100363232</v>
      </c>
      <c r="S193" s="10">
        <v>160.46276704545454</v>
      </c>
      <c r="T193" s="10">
        <v>784.68643293975151</v>
      </c>
      <c r="U193" s="10"/>
      <c r="V193" s="10">
        <v>111.50181818181817</v>
      </c>
      <c r="W193" s="10"/>
      <c r="X193" s="67"/>
      <c r="Z193" s="113"/>
      <c r="AA193" s="113"/>
      <c r="AB193" s="113"/>
      <c r="AC193" s="113"/>
      <c r="AD193" s="113"/>
      <c r="AE193" s="113"/>
      <c r="AF193" s="113"/>
    </row>
    <row r="194" spans="1:32" x14ac:dyDescent="0.2">
      <c r="A194" s="8">
        <v>44136</v>
      </c>
      <c r="B194" s="26">
        <f t="shared" si="3"/>
        <v>82159.908230000001</v>
      </c>
      <c r="C194" s="20">
        <v>52789.198499999999</v>
      </c>
      <c r="D194" s="21">
        <v>2928.2418299999999</v>
      </c>
      <c r="E194" s="21">
        <v>26441.320099999997</v>
      </c>
      <c r="F194" s="21"/>
      <c r="G194" s="21">
        <v>4.6093999999999999</v>
      </c>
      <c r="H194" s="21"/>
      <c r="I194" s="21"/>
      <c r="J194" s="22">
        <v>-3.4615999999999998</v>
      </c>
      <c r="K194" s="114">
        <v>181.358</v>
      </c>
      <c r="L194" s="114">
        <v>23.692</v>
      </c>
      <c r="M194" s="114">
        <v>32.579000000000001</v>
      </c>
      <c r="N194" s="114"/>
      <c r="O194" s="114">
        <v>3.6999999999999998E-2</v>
      </c>
      <c r="P194" s="114"/>
      <c r="Q194" s="116"/>
      <c r="R194" s="10">
        <v>291.97870085686878</v>
      </c>
      <c r="S194" s="10">
        <v>123.97335556305927</v>
      </c>
      <c r="T194" s="10">
        <v>812.18789711163606</v>
      </c>
      <c r="U194" s="10"/>
      <c r="V194" s="10">
        <v>124.57837837837839</v>
      </c>
      <c r="W194" s="10"/>
      <c r="X194" s="67"/>
      <c r="Z194" s="113"/>
      <c r="AA194" s="113"/>
      <c r="AB194" s="113"/>
      <c r="AC194" s="113"/>
      <c r="AD194" s="113"/>
      <c r="AE194" s="113"/>
      <c r="AF194" s="113"/>
    </row>
    <row r="195" spans="1:32" x14ac:dyDescent="0.2">
      <c r="A195" s="9">
        <v>44166</v>
      </c>
      <c r="B195" s="27">
        <f t="shared" si="3"/>
        <v>91885.614380000014</v>
      </c>
      <c r="C195" s="23">
        <v>63704.663940000006</v>
      </c>
      <c r="D195" s="24">
        <v>3044.3745999999996</v>
      </c>
      <c r="E195" s="24">
        <v>25129.256239999999</v>
      </c>
      <c r="F195" s="24"/>
      <c r="G195" s="24">
        <v>7.3196000000000003</v>
      </c>
      <c r="H195" s="24"/>
      <c r="I195" s="24"/>
      <c r="J195" s="25">
        <v>0</v>
      </c>
      <c r="K195" s="117">
        <v>232.84899999999999</v>
      </c>
      <c r="L195" s="117">
        <v>20.608000000000001</v>
      </c>
      <c r="M195" s="117">
        <v>32.051000000000002</v>
      </c>
      <c r="N195" s="117"/>
      <c r="O195" s="117">
        <v>4.7E-2</v>
      </c>
      <c r="P195" s="117"/>
      <c r="Q195" s="118"/>
      <c r="R195" s="11">
        <v>274.37</v>
      </c>
      <c r="S195" s="11">
        <v>148.19999999999999</v>
      </c>
      <c r="T195" s="11">
        <v>784.52</v>
      </c>
      <c r="U195" s="11"/>
      <c r="V195" s="11">
        <v>155.74</v>
      </c>
      <c r="W195" s="11"/>
      <c r="X195" s="68"/>
      <c r="Z195" s="113"/>
      <c r="AA195" s="113"/>
      <c r="AB195" s="113"/>
      <c r="AC195" s="113"/>
      <c r="AD195" s="113"/>
      <c r="AE195" s="113"/>
      <c r="AF195" s="113"/>
    </row>
    <row r="196" spans="1:32" x14ac:dyDescent="0.2">
      <c r="A196" s="8">
        <v>44197</v>
      </c>
      <c r="B196" s="40">
        <f>SUM(C196,D196,E196,G196)+J196</f>
        <v>96642.473109999992</v>
      </c>
      <c r="C196" s="20">
        <v>67202.009089999992</v>
      </c>
      <c r="D196" s="21">
        <v>3734.5606699999998</v>
      </c>
      <c r="E196" s="21">
        <v>25703.17395</v>
      </c>
      <c r="F196" s="21"/>
      <c r="G196" s="21">
        <v>2.7293999999999996</v>
      </c>
      <c r="H196" s="21"/>
      <c r="I196" s="21"/>
      <c r="J196" s="42">
        <v>0</v>
      </c>
      <c r="K196" s="114">
        <v>229.471</v>
      </c>
      <c r="L196" s="114">
        <v>22.25</v>
      </c>
      <c r="M196" s="114">
        <v>31.981000000000002</v>
      </c>
      <c r="N196" s="114"/>
      <c r="O196" s="114">
        <v>2.4E-2</v>
      </c>
      <c r="P196" s="114"/>
      <c r="Q196" s="115"/>
      <c r="R196" s="10">
        <v>294.01</v>
      </c>
      <c r="S196" s="10">
        <v>168.49</v>
      </c>
      <c r="T196" s="10">
        <v>804.31</v>
      </c>
      <c r="U196" s="10"/>
      <c r="V196" s="10">
        <v>113.73</v>
      </c>
      <c r="W196" s="10"/>
      <c r="X196" s="67"/>
      <c r="Z196" s="113"/>
      <c r="AA196" s="113"/>
      <c r="AB196" s="113"/>
      <c r="AC196" s="113"/>
      <c r="AD196" s="113"/>
      <c r="AE196" s="113"/>
      <c r="AF196" s="113"/>
    </row>
    <row r="197" spans="1:32" x14ac:dyDescent="0.2">
      <c r="A197" s="8">
        <v>44228</v>
      </c>
      <c r="B197" s="41">
        <f>SUM(C197,D197,E197,G197)+J197</f>
        <v>110749.9532</v>
      </c>
      <c r="C197" s="20">
        <v>72858.150370000003</v>
      </c>
      <c r="D197" s="21">
        <v>12191.65746</v>
      </c>
      <c r="E197" s="21">
        <v>25698.28357</v>
      </c>
      <c r="F197" s="21"/>
      <c r="G197" s="21">
        <v>1.8617999999999999</v>
      </c>
      <c r="H197" s="21"/>
      <c r="I197" s="21"/>
      <c r="J197" s="22">
        <v>0</v>
      </c>
      <c r="K197" s="114">
        <v>247.80500000000001</v>
      </c>
      <c r="L197" s="114">
        <v>52.48</v>
      </c>
      <c r="M197" s="114">
        <v>32.127000000000002</v>
      </c>
      <c r="N197" s="114"/>
      <c r="O197" s="114">
        <v>1.6E-2</v>
      </c>
      <c r="P197" s="114"/>
      <c r="Q197" s="116"/>
      <c r="R197" s="10">
        <v>294.66000000000003</v>
      </c>
      <c r="S197" s="10">
        <v>233.19</v>
      </c>
      <c r="T197" s="10">
        <v>800.26</v>
      </c>
      <c r="U197" s="10"/>
      <c r="V197" s="10">
        <v>116.36</v>
      </c>
      <c r="W197" s="10"/>
      <c r="X197" s="67"/>
      <c r="Z197" s="113"/>
      <c r="AA197" s="113"/>
      <c r="AB197" s="113"/>
      <c r="AC197" s="113"/>
      <c r="AD197" s="113"/>
      <c r="AE197" s="113"/>
      <c r="AF197" s="113"/>
    </row>
    <row r="198" spans="1:32" x14ac:dyDescent="0.2">
      <c r="A198" s="8">
        <v>44256</v>
      </c>
      <c r="B198" s="41">
        <f>SUM(C198,D198,E198,G198)+J198</f>
        <v>108664.9862</v>
      </c>
      <c r="C198" s="20">
        <v>74686.669529999999</v>
      </c>
      <c r="D198" s="21">
        <v>10702.19497</v>
      </c>
      <c r="E198" s="21">
        <v>23270.422899999998</v>
      </c>
      <c r="F198" s="21"/>
      <c r="G198" s="21">
        <v>5.6988000000000003</v>
      </c>
      <c r="H198" s="21"/>
      <c r="I198" s="21"/>
      <c r="J198" s="22">
        <v>0</v>
      </c>
      <c r="K198" s="114">
        <v>259.95600000000002</v>
      </c>
      <c r="L198" s="114">
        <v>55.261000000000003</v>
      </c>
      <c r="M198" s="114">
        <v>31.561</v>
      </c>
      <c r="N198" s="114"/>
      <c r="O198" s="114">
        <v>4.8000000000000001E-2</v>
      </c>
      <c r="P198" s="114"/>
      <c r="Q198" s="116"/>
      <c r="R198" s="10">
        <v>288.58999999999997</v>
      </c>
      <c r="S198" s="10">
        <v>194.42</v>
      </c>
      <c r="T198" s="10">
        <v>738.03</v>
      </c>
      <c r="U198" s="10"/>
      <c r="V198" s="10">
        <v>118.73</v>
      </c>
      <c r="W198" s="10"/>
      <c r="X198" s="67"/>
      <c r="Z198" s="113"/>
      <c r="AA198" s="113"/>
      <c r="AB198" s="113"/>
      <c r="AC198" s="113"/>
      <c r="AD198" s="113"/>
      <c r="AE198" s="113"/>
      <c r="AF198" s="113"/>
    </row>
    <row r="199" spans="1:32" x14ac:dyDescent="0.2">
      <c r="A199" s="8">
        <v>44287</v>
      </c>
      <c r="B199" s="41">
        <f>SUM(C199,D199,E199,G199)+J199</f>
        <v>113401.42233</v>
      </c>
      <c r="C199" s="20">
        <v>79268.369200000001</v>
      </c>
      <c r="D199" s="21">
        <v>8445.687609999999</v>
      </c>
      <c r="E199" s="21">
        <v>25682.473620000001</v>
      </c>
      <c r="F199" s="21"/>
      <c r="G199" s="21">
        <v>4.8918999999999997</v>
      </c>
      <c r="H199" s="21"/>
      <c r="I199" s="21"/>
      <c r="J199" s="22">
        <v>0</v>
      </c>
      <c r="K199" s="114">
        <v>248.96600000000001</v>
      </c>
      <c r="L199" s="114">
        <v>38.92</v>
      </c>
      <c r="M199" s="114">
        <v>31.35</v>
      </c>
      <c r="N199" s="114"/>
      <c r="O199" s="114">
        <v>4.2000000000000003E-2</v>
      </c>
      <c r="P199" s="114"/>
      <c r="Q199" s="116"/>
      <c r="R199" s="10">
        <v>319.08</v>
      </c>
      <c r="S199" s="10">
        <v>217.65</v>
      </c>
      <c r="T199" s="10">
        <v>819.74</v>
      </c>
      <c r="U199" s="10"/>
      <c r="V199" s="10">
        <v>116.47</v>
      </c>
      <c r="W199" s="10"/>
      <c r="X199" s="67"/>
      <c r="Z199" s="113"/>
      <c r="AA199" s="113"/>
      <c r="AB199" s="113"/>
      <c r="AC199" s="113"/>
      <c r="AD199" s="113"/>
      <c r="AE199" s="113"/>
      <c r="AF199" s="113"/>
    </row>
    <row r="200" spans="1:32" x14ac:dyDescent="0.2">
      <c r="A200" s="8">
        <v>44317</v>
      </c>
      <c r="B200" s="41">
        <f t="shared" ref="B200:B202" si="4">SUM(C200,D200,E200,G200,H200,I200)+J200</f>
        <v>97755.33722999999</v>
      </c>
      <c r="C200" s="20">
        <v>63862.394759999996</v>
      </c>
      <c r="D200" s="21">
        <v>5152.9878199999994</v>
      </c>
      <c r="E200" s="21">
        <v>24993.750769999999</v>
      </c>
      <c r="F200" s="21"/>
      <c r="G200" s="21">
        <v>7.1406200000000002</v>
      </c>
      <c r="H200" s="21">
        <v>15.0487</v>
      </c>
      <c r="I200" s="21">
        <v>3724.0145599999996</v>
      </c>
      <c r="J200" s="22">
        <v>0</v>
      </c>
      <c r="K200" s="114">
        <v>182.32499999999999</v>
      </c>
      <c r="L200" s="114">
        <v>23.891999999999999</v>
      </c>
      <c r="M200" s="114">
        <v>31.3</v>
      </c>
      <c r="N200" s="114"/>
      <c r="O200" s="114">
        <v>5.0999999999999997E-2</v>
      </c>
      <c r="P200" s="114">
        <v>4.4999999999999998E-2</v>
      </c>
      <c r="Q200" s="116">
        <v>17.632999999999999</v>
      </c>
      <c r="R200" s="10">
        <v>351.36</v>
      </c>
      <c r="S200" s="10">
        <v>215.16</v>
      </c>
      <c r="T200" s="10">
        <v>798.58</v>
      </c>
      <c r="U200" s="10"/>
      <c r="V200" s="10">
        <v>142.88999999999999</v>
      </c>
      <c r="W200" s="10">
        <v>334.42</v>
      </c>
      <c r="X200" s="6">
        <v>211.35</v>
      </c>
      <c r="Z200" s="113"/>
      <c r="AA200" s="113"/>
      <c r="AB200" s="113"/>
      <c r="AC200" s="113"/>
      <c r="AD200" s="113"/>
      <c r="AE200" s="113"/>
      <c r="AF200" s="113"/>
    </row>
    <row r="201" spans="1:32" x14ac:dyDescent="0.2">
      <c r="A201" s="8">
        <v>44348</v>
      </c>
      <c r="B201" s="41">
        <f t="shared" si="4"/>
        <v>85055.913610000003</v>
      </c>
      <c r="C201" s="20">
        <v>51585.187399999995</v>
      </c>
      <c r="D201" s="21">
        <v>2649.93282</v>
      </c>
      <c r="E201" s="21">
        <v>26276.277399999999</v>
      </c>
      <c r="F201" s="21"/>
      <c r="G201" s="21">
        <v>5.9922800000000001</v>
      </c>
      <c r="H201" s="21">
        <v>93.753600000000006</v>
      </c>
      <c r="I201" s="21">
        <v>4444.7701100000004</v>
      </c>
      <c r="J201" s="22">
        <v>0</v>
      </c>
      <c r="K201" s="114">
        <v>145.72399999999999</v>
      </c>
      <c r="L201" s="114">
        <v>16.213000000000001</v>
      </c>
      <c r="M201" s="114">
        <v>31.364000000000001</v>
      </c>
      <c r="N201" s="114"/>
      <c r="O201" s="114">
        <v>3.3000000000000002E-2</v>
      </c>
      <c r="P201" s="114">
        <v>0.23899999999999999</v>
      </c>
      <c r="Q201" s="116">
        <v>21.385999999999999</v>
      </c>
      <c r="R201" s="10">
        <v>355.08</v>
      </c>
      <c r="S201" s="10">
        <v>164.18</v>
      </c>
      <c r="T201" s="10">
        <v>837.93</v>
      </c>
      <c r="U201" s="10"/>
      <c r="V201" s="10">
        <v>177.14</v>
      </c>
      <c r="W201" s="10">
        <v>392.5</v>
      </c>
      <c r="X201" s="6">
        <v>207.98</v>
      </c>
      <c r="Z201" s="113"/>
      <c r="AA201" s="113"/>
      <c r="AB201" s="113"/>
      <c r="AC201" s="113"/>
      <c r="AD201" s="113"/>
      <c r="AE201" s="113"/>
      <c r="AF201" s="113"/>
    </row>
    <row r="202" spans="1:32" x14ac:dyDescent="0.2">
      <c r="A202" s="8">
        <v>44378</v>
      </c>
      <c r="B202" s="41">
        <f t="shared" si="4"/>
        <v>77469.127889999989</v>
      </c>
      <c r="C202" s="20">
        <v>44813.712189999998</v>
      </c>
      <c r="D202" s="21">
        <v>2095.8749899999998</v>
      </c>
      <c r="E202" s="21">
        <v>26223.205749999997</v>
      </c>
      <c r="F202" s="21"/>
      <c r="G202" s="21">
        <v>7.4658999999999995</v>
      </c>
      <c r="H202" s="21">
        <v>136.46510000000001</v>
      </c>
      <c r="I202" s="21">
        <v>4192.4039599999996</v>
      </c>
      <c r="J202" s="22">
        <v>0</v>
      </c>
      <c r="K202" s="114">
        <v>121.485</v>
      </c>
      <c r="L202" s="114">
        <v>11.904999999999999</v>
      </c>
      <c r="M202" s="114">
        <v>31.762</v>
      </c>
      <c r="N202" s="114"/>
      <c r="O202" s="114">
        <v>4.8000000000000001E-2</v>
      </c>
      <c r="P202" s="114">
        <v>0.31900000000000001</v>
      </c>
      <c r="Q202" s="116">
        <v>21.113</v>
      </c>
      <c r="R202" s="10">
        <v>370.06</v>
      </c>
      <c r="S202" s="10">
        <v>176.63</v>
      </c>
      <c r="T202" s="10">
        <v>826.11</v>
      </c>
      <c r="U202" s="10"/>
      <c r="V202" s="10">
        <v>155.54</v>
      </c>
      <c r="W202" s="10">
        <v>427.79</v>
      </c>
      <c r="X202" s="6">
        <v>198.71</v>
      </c>
      <c r="Z202" s="113"/>
      <c r="AA202" s="113"/>
      <c r="AB202" s="113"/>
      <c r="AC202" s="113"/>
      <c r="AD202" s="113"/>
      <c r="AE202" s="113"/>
      <c r="AF202" s="113"/>
    </row>
    <row r="203" spans="1:32" x14ac:dyDescent="0.2">
      <c r="A203" s="8">
        <v>44409</v>
      </c>
      <c r="B203" s="41">
        <f>SUM(C203,D203,E203,G203,H203,I203)+J203</f>
        <v>78095.435819999984</v>
      </c>
      <c r="C203" s="20">
        <v>43900.589119999997</v>
      </c>
      <c r="D203" s="21">
        <v>2044.8719499999997</v>
      </c>
      <c r="E203" s="21">
        <v>27852.636780000001</v>
      </c>
      <c r="F203" s="21"/>
      <c r="G203" s="21">
        <v>5.1234000000000002</v>
      </c>
      <c r="H203" s="21">
        <v>151.05545999999998</v>
      </c>
      <c r="I203" s="21">
        <v>4144.6313099999998</v>
      </c>
      <c r="J203" s="22">
        <v>-3.4722</v>
      </c>
      <c r="K203" s="114">
        <v>115.337</v>
      </c>
      <c r="L203" s="114">
        <v>10.284000000000001</v>
      </c>
      <c r="M203" s="114">
        <v>32.368000000000002</v>
      </c>
      <c r="N203" s="114"/>
      <c r="O203" s="114">
        <v>3.5999999999999997E-2</v>
      </c>
      <c r="P203" s="114">
        <v>0.35399999999999998</v>
      </c>
      <c r="Q203" s="116">
        <v>20.367000000000001</v>
      </c>
      <c r="R203" s="10">
        <v>381.85</v>
      </c>
      <c r="S203" s="10">
        <v>199.58</v>
      </c>
      <c r="T203" s="10">
        <v>860.76</v>
      </c>
      <c r="U203" s="10"/>
      <c r="V203" s="10">
        <v>142.32</v>
      </c>
      <c r="W203" s="10">
        <v>426.71</v>
      </c>
      <c r="X203" s="6">
        <v>203.68</v>
      </c>
      <c r="Z203" s="113"/>
      <c r="AA203" s="113"/>
      <c r="AB203" s="113"/>
      <c r="AC203" s="113"/>
      <c r="AD203" s="113"/>
      <c r="AE203" s="113"/>
      <c r="AF203" s="113"/>
    </row>
    <row r="204" spans="1:32" x14ac:dyDescent="0.2">
      <c r="A204" s="8">
        <v>44440</v>
      </c>
      <c r="B204" s="41">
        <f>SUM(C204,D204,E204,G204,H204,I204)+J204</f>
        <v>77806.126749999996</v>
      </c>
      <c r="C204" s="20">
        <v>42701.182789999999</v>
      </c>
      <c r="D204" s="21">
        <v>2637.3918100000001</v>
      </c>
      <c r="E204" s="21">
        <v>28336.619630000001</v>
      </c>
      <c r="F204" s="21"/>
      <c r="G204" s="21">
        <v>3.5106999999999999</v>
      </c>
      <c r="H204" s="21">
        <v>136.96636000000001</v>
      </c>
      <c r="I204" s="21">
        <v>3990.4554600000001</v>
      </c>
      <c r="J204" s="22">
        <v>0</v>
      </c>
      <c r="K204" s="114">
        <v>114.76</v>
      </c>
      <c r="L204" s="114">
        <v>11.635</v>
      </c>
      <c r="M204" s="114">
        <v>32.901000000000003</v>
      </c>
      <c r="N204" s="114"/>
      <c r="O204" s="114">
        <v>2.5000000000000001E-2</v>
      </c>
      <c r="P204" s="114">
        <v>0.35</v>
      </c>
      <c r="Q204" s="116">
        <v>19.690000000000001</v>
      </c>
      <c r="R204" s="10">
        <v>373.15</v>
      </c>
      <c r="S204" s="10">
        <v>227.33</v>
      </c>
      <c r="T204" s="10">
        <v>861.6</v>
      </c>
      <c r="U204" s="10"/>
      <c r="V204" s="10">
        <v>140.43</v>
      </c>
      <c r="W204" s="10">
        <v>391.33</v>
      </c>
      <c r="X204" s="6">
        <v>202.84</v>
      </c>
      <c r="Z204" s="113"/>
      <c r="AA204" s="113"/>
      <c r="AB204" s="113"/>
      <c r="AC204" s="113"/>
      <c r="AD204" s="113"/>
      <c r="AE204" s="113"/>
      <c r="AF204" s="113"/>
    </row>
    <row r="205" spans="1:32" x14ac:dyDescent="0.2">
      <c r="A205" s="8">
        <v>44470</v>
      </c>
      <c r="B205" s="41">
        <f>SUM(C205,D205,E205,G205,H205,I205)+J205</f>
        <v>77626.023069999996</v>
      </c>
      <c r="C205" s="20">
        <v>43474.860410000001</v>
      </c>
      <c r="D205" s="21">
        <v>2940.09015</v>
      </c>
      <c r="E205" s="21">
        <v>27263.004579999997</v>
      </c>
      <c r="F205" s="21"/>
      <c r="G205" s="21">
        <v>7.6277200000000001</v>
      </c>
      <c r="H205" s="21">
        <v>134.62207000000001</v>
      </c>
      <c r="I205" s="21">
        <v>3805.8181400000003</v>
      </c>
      <c r="J205" s="22">
        <v>0</v>
      </c>
      <c r="K205" s="114">
        <v>127.411</v>
      </c>
      <c r="L205" s="114">
        <v>19.45</v>
      </c>
      <c r="M205" s="114">
        <v>32.692</v>
      </c>
      <c r="N205" s="114"/>
      <c r="O205" s="114">
        <v>4.3999999999999997E-2</v>
      </c>
      <c r="P205" s="114">
        <v>0.33800000000000002</v>
      </c>
      <c r="Q205" s="116">
        <v>19.324999999999999</v>
      </c>
      <c r="R205" s="10">
        <v>342.55</v>
      </c>
      <c r="S205" s="10">
        <v>151.75</v>
      </c>
      <c r="T205" s="10">
        <v>835.13</v>
      </c>
      <c r="U205" s="10"/>
      <c r="V205" s="10">
        <v>176.66</v>
      </c>
      <c r="W205" s="10">
        <v>398.29</v>
      </c>
      <c r="X205" s="6">
        <v>197.14</v>
      </c>
      <c r="Z205" s="113"/>
      <c r="AA205" s="113"/>
      <c r="AB205" s="113"/>
      <c r="AC205" s="113"/>
      <c r="AD205" s="113"/>
      <c r="AE205" s="113"/>
      <c r="AF205" s="113"/>
    </row>
    <row r="206" spans="1:32" x14ac:dyDescent="0.2">
      <c r="A206" s="8">
        <v>44501</v>
      </c>
      <c r="B206" s="41">
        <f>SUM(C206,D206,E206,G206,H206,I206)+J206</f>
        <v>90817.114799999996</v>
      </c>
      <c r="C206" s="20">
        <v>53491.696779999998</v>
      </c>
      <c r="D206" s="21">
        <v>5138.1823999999997</v>
      </c>
      <c r="E206" s="21">
        <v>28089.510999999999</v>
      </c>
      <c r="F206" s="21"/>
      <c r="G206" s="21">
        <v>7.6281799999999995</v>
      </c>
      <c r="H206" s="21">
        <v>159.92890999999997</v>
      </c>
      <c r="I206" s="21">
        <v>3930.1675300000002</v>
      </c>
      <c r="J206" s="22">
        <v>0</v>
      </c>
      <c r="K206" s="114">
        <v>168.48599999999999</v>
      </c>
      <c r="L206" s="114">
        <v>35.325000000000003</v>
      </c>
      <c r="M206" s="114">
        <v>32.35</v>
      </c>
      <c r="N206" s="114"/>
      <c r="O206" s="114">
        <v>0.05</v>
      </c>
      <c r="P206" s="114">
        <v>0.378</v>
      </c>
      <c r="Q206" s="116">
        <v>19.640999999999998</v>
      </c>
      <c r="R206" s="10">
        <v>318</v>
      </c>
      <c r="S206" s="10">
        <v>145.88</v>
      </c>
      <c r="T206" s="10">
        <v>867.86</v>
      </c>
      <c r="U206" s="10"/>
      <c r="V206" s="10">
        <v>149.65</v>
      </c>
      <c r="W206" s="10">
        <v>423.09</v>
      </c>
      <c r="X206" s="6">
        <v>200.2</v>
      </c>
      <c r="Z206" s="113"/>
      <c r="AA206" s="113"/>
      <c r="AB206" s="113"/>
      <c r="AC206" s="113"/>
      <c r="AD206" s="113"/>
      <c r="AE206" s="113"/>
      <c r="AF206" s="113"/>
    </row>
    <row r="207" spans="1:32" x14ac:dyDescent="0.2">
      <c r="A207" s="9">
        <v>44531</v>
      </c>
      <c r="B207" s="89">
        <f>SUM(C207,D207,E207,G207,H207,I207)+J207</f>
        <v>105787.86941</v>
      </c>
      <c r="C207" s="23">
        <v>69433.877840000001</v>
      </c>
      <c r="D207" s="24">
        <v>5485.2017999999998</v>
      </c>
      <c r="E207" s="24">
        <v>26965.007809999999</v>
      </c>
      <c r="F207" s="24"/>
      <c r="G207" s="24">
        <v>2.8725999999999998</v>
      </c>
      <c r="H207" s="24">
        <v>170.35145</v>
      </c>
      <c r="I207" s="24">
        <v>3730.55791</v>
      </c>
      <c r="J207" s="25">
        <v>0</v>
      </c>
      <c r="K207" s="117">
        <v>243.55699999999999</v>
      </c>
      <c r="L207" s="117">
        <v>41.012</v>
      </c>
      <c r="M207" s="117">
        <v>32.125</v>
      </c>
      <c r="N207" s="117"/>
      <c r="O207" s="117">
        <v>2.3E-2</v>
      </c>
      <c r="P207" s="117">
        <v>0.39600000000000002</v>
      </c>
      <c r="Q207" s="118">
        <v>19.038</v>
      </c>
      <c r="R207" s="11">
        <v>285.76</v>
      </c>
      <c r="S207" s="11">
        <v>134.27000000000001</v>
      </c>
      <c r="T207" s="11">
        <v>839.59</v>
      </c>
      <c r="U207" s="11"/>
      <c r="V207" s="11">
        <v>124.9</v>
      </c>
      <c r="W207" s="11">
        <v>430.18</v>
      </c>
      <c r="X207" s="7">
        <v>196.13</v>
      </c>
      <c r="Z207" s="113"/>
      <c r="AA207" s="113"/>
      <c r="AB207" s="113"/>
      <c r="AC207" s="113"/>
      <c r="AD207" s="113"/>
      <c r="AE207" s="113"/>
      <c r="AF207" s="113"/>
    </row>
    <row r="208" spans="1:32" x14ac:dyDescent="0.2">
      <c r="A208" s="8">
        <v>44562</v>
      </c>
      <c r="B208" s="41">
        <f t="shared" ref="B208:B219" si="5">SUM(C208,D208,E208,G208,H208,I208)+J208</f>
        <v>101193.35479000001</v>
      </c>
      <c r="C208" s="20">
        <v>64946.596239999999</v>
      </c>
      <c r="D208" s="21">
        <v>4672.3271699999996</v>
      </c>
      <c r="E208" s="21">
        <v>27532.699900000003</v>
      </c>
      <c r="F208" s="21"/>
      <c r="G208" s="21">
        <v>2.2828000000000004</v>
      </c>
      <c r="H208" s="21">
        <v>176.87637000000001</v>
      </c>
      <c r="I208" s="21">
        <v>3862.57231</v>
      </c>
      <c r="J208" s="22">
        <v>0</v>
      </c>
      <c r="K208" s="114">
        <v>215.399</v>
      </c>
      <c r="L208" s="114">
        <v>32.155000000000001</v>
      </c>
      <c r="M208" s="114">
        <v>32.008000000000003</v>
      </c>
      <c r="N208" s="114"/>
      <c r="O208" s="114">
        <v>2.1999999999999999E-2</v>
      </c>
      <c r="P208" s="114">
        <v>0.41199999999999998</v>
      </c>
      <c r="Q208" s="115">
        <v>19.234999999999999</v>
      </c>
      <c r="R208" s="10">
        <v>300.53100933616219</v>
      </c>
      <c r="S208" s="10">
        <v>145.06230943865648</v>
      </c>
      <c r="T208" s="10">
        <v>860.20260903524115</v>
      </c>
      <c r="U208" s="10"/>
      <c r="V208" s="10">
        <v>103.76363636363637</v>
      </c>
      <c r="W208" s="10">
        <v>429.59992718446358</v>
      </c>
      <c r="X208" s="12">
        <v>200.81619443722332</v>
      </c>
      <c r="Z208" s="113"/>
      <c r="AA208" s="113"/>
      <c r="AB208" s="113"/>
      <c r="AC208" s="113"/>
      <c r="AD208" s="113"/>
      <c r="AE208" s="113"/>
      <c r="AF208" s="113"/>
    </row>
    <row r="209" spans="1:32" x14ac:dyDescent="0.2">
      <c r="A209" s="8">
        <v>44593</v>
      </c>
      <c r="B209" s="41">
        <f t="shared" si="5"/>
        <v>89501.353569999992</v>
      </c>
      <c r="C209" s="20">
        <v>54189.700849999994</v>
      </c>
      <c r="D209" s="21">
        <v>3742.3369000000002</v>
      </c>
      <c r="E209" s="21">
        <v>27430.051919999998</v>
      </c>
      <c r="F209" s="21"/>
      <c r="G209" s="21">
        <v>1.9108000000000001</v>
      </c>
      <c r="H209" s="21">
        <v>170.53250999999997</v>
      </c>
      <c r="I209" s="21">
        <v>3966.8205899999998</v>
      </c>
      <c r="J209" s="22">
        <v>0</v>
      </c>
      <c r="K209" s="114">
        <v>162.328</v>
      </c>
      <c r="L209" s="114">
        <v>27.641999999999999</v>
      </c>
      <c r="M209" s="114">
        <v>31.896999999999998</v>
      </c>
      <c r="N209" s="114"/>
      <c r="O209" s="114">
        <v>0.02</v>
      </c>
      <c r="P209" s="114">
        <v>0.40899999999999997</v>
      </c>
      <c r="Q209" s="116">
        <v>19.649000000000001</v>
      </c>
      <c r="R209" s="10">
        <v>334.7673968138584</v>
      </c>
      <c r="S209" s="10">
        <v>135.88200166413392</v>
      </c>
      <c r="T209" s="10">
        <v>860.1802799636298</v>
      </c>
      <c r="U209" s="10"/>
      <c r="V209" s="10">
        <v>95.539999999999992</v>
      </c>
      <c r="W209" s="10">
        <v>416.94990220048902</v>
      </c>
      <c r="X209" s="6">
        <v>202.03740139447299</v>
      </c>
      <c r="Z209" s="113"/>
      <c r="AA209" s="113"/>
      <c r="AB209" s="113"/>
      <c r="AC209" s="113"/>
      <c r="AD209" s="113"/>
      <c r="AE209" s="113"/>
      <c r="AF209" s="113"/>
    </row>
    <row r="210" spans="1:32" x14ac:dyDescent="0.2">
      <c r="A210" s="8">
        <v>44621</v>
      </c>
      <c r="B210" s="41">
        <f t="shared" si="5"/>
        <v>86486.364320000022</v>
      </c>
      <c r="C210" s="20">
        <v>52886.706140000009</v>
      </c>
      <c r="D210" s="21">
        <v>5202.2653700000001</v>
      </c>
      <c r="E210" s="21">
        <v>24597.216210000002</v>
      </c>
      <c r="F210" s="21"/>
      <c r="G210" s="21">
        <v>5.2484999999999999</v>
      </c>
      <c r="H210" s="21">
        <v>159.24059999999997</v>
      </c>
      <c r="I210" s="21">
        <v>3635.6875</v>
      </c>
      <c r="J210" s="22">
        <v>0</v>
      </c>
      <c r="K210" s="114">
        <v>184.40199999999999</v>
      </c>
      <c r="L210" s="114">
        <v>43.463999999999999</v>
      </c>
      <c r="M210" s="114">
        <v>31.007999999999999</v>
      </c>
      <c r="N210" s="114"/>
      <c r="O210" s="114">
        <v>3.7999999999999999E-2</v>
      </c>
      <c r="P210" s="114">
        <v>0.39700000000000002</v>
      </c>
      <c r="Q210" s="116">
        <v>19.231000000000002</v>
      </c>
      <c r="R210" s="10">
        <v>287.83678767041522</v>
      </c>
      <c r="S210" s="10">
        <v>120.07968042517948</v>
      </c>
      <c r="T210" s="10">
        <v>793.4563467492228</v>
      </c>
      <c r="U210" s="10"/>
      <c r="V210" s="10">
        <v>138.11842105263159</v>
      </c>
      <c r="W210" s="10">
        <v>401.10982367758186</v>
      </c>
      <c r="X210" s="6">
        <v>189.16895117258593</v>
      </c>
      <c r="Z210" s="113"/>
      <c r="AA210" s="113"/>
      <c r="AB210" s="113"/>
      <c r="AC210" s="113"/>
      <c r="AD210" s="113"/>
      <c r="AE210" s="113"/>
      <c r="AF210" s="113"/>
    </row>
    <row r="211" spans="1:32" x14ac:dyDescent="0.2">
      <c r="A211" s="8">
        <v>44652</v>
      </c>
      <c r="B211" s="41">
        <f t="shared" si="5"/>
        <v>89634.928279999978</v>
      </c>
      <c r="C211" s="20">
        <v>54436.4545</v>
      </c>
      <c r="D211" s="21">
        <v>3673.57717</v>
      </c>
      <c r="E211" s="21">
        <v>27184.863719999998</v>
      </c>
      <c r="F211" s="21"/>
      <c r="G211" s="21">
        <v>4.3803999999999998</v>
      </c>
      <c r="H211" s="21">
        <v>192.20400000000001</v>
      </c>
      <c r="I211" s="21">
        <v>4145.7303000000002</v>
      </c>
      <c r="J211" s="22">
        <v>-2.2818100000000001</v>
      </c>
      <c r="K211" s="114">
        <v>168.02</v>
      </c>
      <c r="L211" s="114">
        <v>25.712</v>
      </c>
      <c r="M211" s="114">
        <v>31.079000000000001</v>
      </c>
      <c r="N211" s="114"/>
      <c r="O211" s="114">
        <v>2.8000000000000001E-2</v>
      </c>
      <c r="P211" s="114">
        <v>0.45300000000000001</v>
      </c>
      <c r="Q211" s="116">
        <v>20.119</v>
      </c>
      <c r="R211" s="10">
        <v>324.97899696464708</v>
      </c>
      <c r="S211" s="10">
        <v>143.47152574673265</v>
      </c>
      <c r="T211" s="10">
        <v>874.98416583544838</v>
      </c>
      <c r="U211" s="10"/>
      <c r="V211" s="10">
        <v>156.44285714285712</v>
      </c>
      <c r="W211" s="10">
        <v>424.29139072847681</v>
      </c>
      <c r="X211" s="6">
        <v>206.24070778865701</v>
      </c>
      <c r="Z211" s="113"/>
      <c r="AA211" s="113"/>
      <c r="AB211" s="113"/>
      <c r="AC211" s="113"/>
      <c r="AD211" s="113"/>
      <c r="AE211" s="113"/>
      <c r="AF211" s="113"/>
    </row>
    <row r="212" spans="1:32" x14ac:dyDescent="0.2">
      <c r="A212" s="8">
        <v>44682</v>
      </c>
      <c r="B212" s="41">
        <f t="shared" si="5"/>
        <v>83300.703519999995</v>
      </c>
      <c r="C212" s="21">
        <v>49430.126230000002</v>
      </c>
      <c r="D212" s="21">
        <v>3002.8530100000003</v>
      </c>
      <c r="E212" s="21">
        <v>26522.461769999998</v>
      </c>
      <c r="F212" s="21"/>
      <c r="G212" s="21">
        <v>5.8624000000000001</v>
      </c>
      <c r="H212" s="21">
        <v>195.31690000000003</v>
      </c>
      <c r="I212" s="21">
        <v>4144.0832099999998</v>
      </c>
      <c r="J212" s="22">
        <v>0</v>
      </c>
      <c r="K212" s="114">
        <v>139.35300000000001</v>
      </c>
      <c r="L212" s="114">
        <v>21.472999999999999</v>
      </c>
      <c r="M212" s="114">
        <v>31.323</v>
      </c>
      <c r="N212" s="114"/>
      <c r="O212" s="114">
        <v>4.1000000000000002E-2</v>
      </c>
      <c r="P212" s="114">
        <v>0.46400000000000002</v>
      </c>
      <c r="Q212" s="116">
        <v>20.341999999999999</v>
      </c>
      <c r="R212" s="10">
        <v>355.66108085222425</v>
      </c>
      <c r="S212" s="10">
        <v>140.26474176873282</v>
      </c>
      <c r="T212" s="10">
        <v>847.05276091050985</v>
      </c>
      <c r="U212" s="10"/>
      <c r="V212" s="10">
        <v>142.98536585365852</v>
      </c>
      <c r="W212" s="10">
        <v>420.94159482758619</v>
      </c>
      <c r="X212" s="6">
        <v>203.8889735522564</v>
      </c>
      <c r="Z212" s="113"/>
      <c r="AA212" s="113"/>
      <c r="AB212" s="113"/>
      <c r="AC212" s="113"/>
      <c r="AD212" s="113"/>
      <c r="AE212" s="113"/>
      <c r="AF212" s="113"/>
    </row>
    <row r="213" spans="1:32" x14ac:dyDescent="0.2">
      <c r="A213" s="8">
        <v>44713</v>
      </c>
      <c r="B213" s="41">
        <f t="shared" si="5"/>
        <v>83436.409300000014</v>
      </c>
      <c r="C213" s="21">
        <v>47888.118020000002</v>
      </c>
      <c r="D213" s="21">
        <v>3188.6873699999996</v>
      </c>
      <c r="E213" s="21">
        <v>27972.281340000001</v>
      </c>
      <c r="F213" s="21"/>
      <c r="G213" s="21">
        <v>7.7694999999999999</v>
      </c>
      <c r="H213" s="21">
        <v>197.45259999999999</v>
      </c>
      <c r="I213" s="21">
        <v>4182.1004700000003</v>
      </c>
      <c r="J213" s="22">
        <v>0</v>
      </c>
      <c r="K213" s="114">
        <v>125.43899999999999</v>
      </c>
      <c r="L213" s="114">
        <v>21.294</v>
      </c>
      <c r="M213" s="114">
        <v>31.512</v>
      </c>
      <c r="N213" s="114"/>
      <c r="O213" s="114">
        <v>4.2000000000000003E-2</v>
      </c>
      <c r="P213" s="114">
        <v>0.45900000000000002</v>
      </c>
      <c r="Q213" s="116">
        <v>19.78</v>
      </c>
      <c r="R213" s="10">
        <v>382.86151428184218</v>
      </c>
      <c r="S213" s="10">
        <v>150.14845590307081</v>
      </c>
      <c r="T213" s="10">
        <v>888.02481308707479</v>
      </c>
      <c r="U213" s="10"/>
      <c r="V213" s="10">
        <v>184.98809523809524</v>
      </c>
      <c r="W213" s="10">
        <v>430.24531590413943</v>
      </c>
      <c r="X213" s="6">
        <v>211.58367391304347</v>
      </c>
      <c r="Z213" s="113"/>
      <c r="AA213" s="113"/>
      <c r="AB213" s="113"/>
      <c r="AC213" s="113"/>
      <c r="AD213" s="113"/>
      <c r="AE213" s="113"/>
      <c r="AF213" s="113"/>
    </row>
    <row r="214" spans="1:32" x14ac:dyDescent="0.2">
      <c r="A214" s="8">
        <v>44743</v>
      </c>
      <c r="B214" s="41">
        <f t="shared" si="5"/>
        <v>79884.848290000009</v>
      </c>
      <c r="C214" s="21">
        <v>45231.869890000002</v>
      </c>
      <c r="D214" s="21">
        <v>2637.6938399999999</v>
      </c>
      <c r="E214" s="21">
        <v>27920.03167</v>
      </c>
      <c r="F214" s="21"/>
      <c r="G214" s="21">
        <v>5.3677000000000001</v>
      </c>
      <c r="H214" s="21">
        <v>192.0027</v>
      </c>
      <c r="I214" s="21">
        <v>3897.88249</v>
      </c>
      <c r="J214" s="22">
        <v>0</v>
      </c>
      <c r="K214" s="114">
        <v>116.26600000000001</v>
      </c>
      <c r="L214" s="114">
        <v>16.994</v>
      </c>
      <c r="M214" s="114">
        <v>31.812000000000001</v>
      </c>
      <c r="N214" s="114"/>
      <c r="O214" s="114">
        <v>2.8000000000000001E-2</v>
      </c>
      <c r="P214" s="114">
        <v>0.44700000000000001</v>
      </c>
      <c r="Q214" s="116">
        <v>18.91</v>
      </c>
      <c r="R214" s="10">
        <v>390.40973001565379</v>
      </c>
      <c r="S214" s="10">
        <v>155.58769742261916</v>
      </c>
      <c r="T214" s="10">
        <v>877.81918929963535</v>
      </c>
      <c r="U214" s="10"/>
      <c r="V214" s="10">
        <v>191.70357142857142</v>
      </c>
      <c r="W214" s="10">
        <v>429.53624161073827</v>
      </c>
      <c r="X214" s="6">
        <v>206.34441512427287</v>
      </c>
      <c r="Z214" s="113"/>
      <c r="AA214" s="113"/>
      <c r="AB214" s="113"/>
      <c r="AC214" s="113"/>
      <c r="AD214" s="113"/>
      <c r="AE214" s="113"/>
      <c r="AF214" s="113"/>
    </row>
    <row r="215" spans="1:32" x14ac:dyDescent="0.2">
      <c r="A215" s="8">
        <v>44774</v>
      </c>
      <c r="B215" s="41">
        <f t="shared" si="5"/>
        <v>82306.823080000002</v>
      </c>
      <c r="C215" s="21">
        <v>46168.057820000002</v>
      </c>
      <c r="D215" s="21">
        <v>2367.8931299999999</v>
      </c>
      <c r="E215" s="21">
        <v>29568.4944</v>
      </c>
      <c r="F215" s="21"/>
      <c r="G215" s="21">
        <v>9.718399999999999</v>
      </c>
      <c r="H215" s="21">
        <v>185.32579999999999</v>
      </c>
      <c r="I215" s="21">
        <v>4007.3335300000003</v>
      </c>
      <c r="J215" s="22">
        <v>0</v>
      </c>
      <c r="K215" s="114">
        <v>117.82599999999999</v>
      </c>
      <c r="L215" s="114">
        <v>12.994</v>
      </c>
      <c r="M215" s="114">
        <v>32.530999999999999</v>
      </c>
      <c r="N215" s="114"/>
      <c r="O215" s="114">
        <v>0.05</v>
      </c>
      <c r="P215" s="114">
        <v>0.438</v>
      </c>
      <c r="Q215" s="116">
        <v>19.061</v>
      </c>
      <c r="R215" s="10">
        <v>392.85936177074586</v>
      </c>
      <c r="S215" s="10">
        <v>182.8009111897791</v>
      </c>
      <c r="T215" s="10">
        <v>909.3326337954536</v>
      </c>
      <c r="U215" s="10"/>
      <c r="V215" s="10">
        <v>194.36799999999999</v>
      </c>
      <c r="W215" s="10">
        <v>424.25022831050228</v>
      </c>
      <c r="X215" s="6">
        <v>210.53269135932007</v>
      </c>
      <c r="Z215" s="113"/>
      <c r="AA215" s="113"/>
      <c r="AB215" s="113"/>
      <c r="AC215" s="113"/>
      <c r="AD215" s="113"/>
      <c r="AE215" s="113"/>
      <c r="AF215" s="113"/>
    </row>
    <row r="216" spans="1:32" x14ac:dyDescent="0.2">
      <c r="A216" s="8">
        <v>44805</v>
      </c>
      <c r="B216" s="41">
        <f t="shared" si="5"/>
        <v>81461.999229999987</v>
      </c>
      <c r="C216" s="20">
        <v>45159.265100000004</v>
      </c>
      <c r="D216" s="21">
        <v>2424.1187399999999</v>
      </c>
      <c r="E216" s="21">
        <v>29839.077000000001</v>
      </c>
      <c r="F216" s="21"/>
      <c r="G216" s="21">
        <v>6.6828000000000003</v>
      </c>
      <c r="H216" s="21">
        <v>161.9622</v>
      </c>
      <c r="I216" s="21">
        <v>3870.8933899999997</v>
      </c>
      <c r="J216" s="22">
        <v>0</v>
      </c>
      <c r="K216" s="114">
        <v>115.27500000000001</v>
      </c>
      <c r="L216" s="114">
        <v>11.83</v>
      </c>
      <c r="M216" s="114">
        <v>32.564</v>
      </c>
      <c r="N216" s="114"/>
      <c r="O216" s="114">
        <v>3.6999999999999998E-2</v>
      </c>
      <c r="P216" s="114">
        <v>0.39300000000000002</v>
      </c>
      <c r="Q216" s="116">
        <v>18.411000000000001</v>
      </c>
      <c r="R216" s="10">
        <v>392.71103994794964</v>
      </c>
      <c r="S216" s="10">
        <v>205.63867878275485</v>
      </c>
      <c r="T216" s="10">
        <v>916.68465790443122</v>
      </c>
      <c r="U216" s="10"/>
      <c r="V216" s="10">
        <v>180.61621621621623</v>
      </c>
      <c r="W216" s="10">
        <v>412.17709923664125</v>
      </c>
      <c r="X216" s="6">
        <v>210.4905757427625</v>
      </c>
      <c r="Z216" s="113"/>
      <c r="AA216" s="113"/>
      <c r="AB216" s="113"/>
      <c r="AC216" s="113"/>
      <c r="AD216" s="113"/>
      <c r="AE216" s="113"/>
      <c r="AF216" s="113"/>
    </row>
    <row r="217" spans="1:32" x14ac:dyDescent="0.2">
      <c r="A217" s="8">
        <v>44835</v>
      </c>
      <c r="B217" s="41">
        <f t="shared" si="5"/>
        <v>77766.344860000012</v>
      </c>
      <c r="C217" s="20">
        <v>42926.753640000003</v>
      </c>
      <c r="D217" s="21">
        <v>2223.2685699999997</v>
      </c>
      <c r="E217" s="21">
        <v>28755.082310000002</v>
      </c>
      <c r="F217" s="21"/>
      <c r="G217" s="21">
        <v>8.0769000000000002</v>
      </c>
      <c r="H217" s="21">
        <v>179.59294</v>
      </c>
      <c r="I217" s="21">
        <v>3673.5704999999998</v>
      </c>
      <c r="J217" s="22">
        <v>0</v>
      </c>
      <c r="K217" s="114">
        <v>115.393</v>
      </c>
      <c r="L217" s="114">
        <v>15.125</v>
      </c>
      <c r="M217" s="114">
        <v>32.29</v>
      </c>
      <c r="N217" s="114"/>
      <c r="O217" s="114">
        <v>4.2999999999999997E-2</v>
      </c>
      <c r="P217" s="114">
        <v>0.44</v>
      </c>
      <c r="Q217" s="116">
        <v>18.062000000000001</v>
      </c>
      <c r="R217" s="10">
        <v>373.3052040418396</v>
      </c>
      <c r="S217" s="10">
        <v>147.35116429752</v>
      </c>
      <c r="T217" s="10">
        <v>891.02446701764939</v>
      </c>
      <c r="U217" s="10"/>
      <c r="V217" s="10">
        <v>187.83488372093024</v>
      </c>
      <c r="W217" s="10">
        <v>408.16577272727272</v>
      </c>
      <c r="X217" s="6">
        <v>203.51479348909314</v>
      </c>
      <c r="Z217" s="113"/>
      <c r="AA217" s="113"/>
      <c r="AB217" s="113"/>
      <c r="AC217" s="113"/>
      <c r="AD217" s="113"/>
      <c r="AE217" s="113"/>
      <c r="AF217" s="113"/>
    </row>
    <row r="218" spans="1:32" x14ac:dyDescent="0.2">
      <c r="A218" s="8">
        <v>44866</v>
      </c>
      <c r="B218" s="41">
        <f t="shared" si="5"/>
        <v>84825.072980000012</v>
      </c>
      <c r="C218" s="21">
        <v>48170.89086</v>
      </c>
      <c r="D218" s="21">
        <v>3275.3289199999999</v>
      </c>
      <c r="E218" s="21">
        <v>29491.870600000002</v>
      </c>
      <c r="F218" s="21"/>
      <c r="G218" s="21">
        <v>9.2777000000000012</v>
      </c>
      <c r="H218" s="21">
        <v>210.91320000000002</v>
      </c>
      <c r="I218" s="21">
        <v>3671.0557999999996</v>
      </c>
      <c r="J218" s="22">
        <v>-4.2641</v>
      </c>
      <c r="K218" s="114">
        <v>134.94300000000001</v>
      </c>
      <c r="L218" s="114">
        <v>21.946999999999999</v>
      </c>
      <c r="M218" s="114">
        <v>31.731999999999999</v>
      </c>
      <c r="N218" s="114"/>
      <c r="O218" s="114">
        <v>4.8000000000000001E-2</v>
      </c>
      <c r="P218" s="114">
        <v>0.48399999999999999</v>
      </c>
      <c r="Q218" s="116">
        <v>17.468</v>
      </c>
      <c r="R218" s="10">
        <v>358.03</v>
      </c>
      <c r="S218" s="10">
        <v>149.47</v>
      </c>
      <c r="T218" s="10">
        <v>929.56</v>
      </c>
      <c r="U218" s="10"/>
      <c r="V218" s="10">
        <v>193.29</v>
      </c>
      <c r="W218" s="10">
        <v>435.77</v>
      </c>
      <c r="X218" s="6">
        <v>210.37</v>
      </c>
      <c r="Z218" s="113"/>
      <c r="AA218" s="113"/>
      <c r="AB218" s="113"/>
      <c r="AC218" s="113"/>
      <c r="AD218" s="113"/>
      <c r="AE218" s="113"/>
      <c r="AF218" s="113"/>
    </row>
    <row r="219" spans="1:32" x14ac:dyDescent="0.2">
      <c r="A219" s="9">
        <v>44896</v>
      </c>
      <c r="B219" s="89">
        <f t="shared" si="5"/>
        <v>82675.732140000007</v>
      </c>
      <c r="C219" s="23">
        <v>47021.05558</v>
      </c>
      <c r="D219" s="24">
        <v>2966.3865000000005</v>
      </c>
      <c r="E219" s="24">
        <v>28868.67971</v>
      </c>
      <c r="F219" s="24"/>
      <c r="G219" s="24">
        <v>5.3914000000000009</v>
      </c>
      <c r="H219" s="24">
        <v>227.06899999999999</v>
      </c>
      <c r="I219" s="24">
        <v>3587.14995</v>
      </c>
      <c r="J219" s="25">
        <v>0</v>
      </c>
      <c r="K219" s="117">
        <v>122.102</v>
      </c>
      <c r="L219" s="117">
        <v>21.055</v>
      </c>
      <c r="M219" s="117">
        <v>33.475999999999999</v>
      </c>
      <c r="N219" s="117"/>
      <c r="O219" s="117">
        <v>2.9000000000000001E-2</v>
      </c>
      <c r="P219" s="117">
        <v>0.49099999999999999</v>
      </c>
      <c r="Q219" s="118">
        <v>17.527999999999999</v>
      </c>
      <c r="R219" s="11">
        <v>386.29236982195209</v>
      </c>
      <c r="S219" s="11">
        <v>141.26720493944433</v>
      </c>
      <c r="T219" s="11">
        <v>862.63398434699195</v>
      </c>
      <c r="U219" s="11"/>
      <c r="V219" s="11">
        <v>185.91034482758619</v>
      </c>
      <c r="W219" s="11">
        <v>462.4623217922607</v>
      </c>
      <c r="X219" s="7">
        <v>204.94860508900044</v>
      </c>
      <c r="Z219" s="113"/>
      <c r="AA219" s="113"/>
      <c r="AB219" s="113"/>
      <c r="AC219" s="113"/>
      <c r="AD219" s="113"/>
      <c r="AE219" s="113"/>
      <c r="AF219" s="113"/>
    </row>
    <row r="220" spans="1:32" x14ac:dyDescent="0.2">
      <c r="A220" s="8">
        <v>44927</v>
      </c>
      <c r="B220" s="41">
        <f>SUM(C220,D220,E220,G220,H220,I220)+J220+F220</f>
        <v>92041.244699999981</v>
      </c>
      <c r="C220" s="20">
        <v>53740.703750000001</v>
      </c>
      <c r="D220" s="21">
        <v>5330.6817100000007</v>
      </c>
      <c r="E220" s="21">
        <v>28327.792822375159</v>
      </c>
      <c r="F220" s="21">
        <v>599.43551762484117</v>
      </c>
      <c r="G220" s="21">
        <v>9.7698000000000018</v>
      </c>
      <c r="H220" s="21">
        <v>246.83570000000003</v>
      </c>
      <c r="I220" s="21">
        <v>3782.5981999999999</v>
      </c>
      <c r="J220" s="22">
        <v>3.4272</v>
      </c>
      <c r="K220" s="114">
        <v>146.75800000000001</v>
      </c>
      <c r="L220" s="114">
        <v>35.368000000000002</v>
      </c>
      <c r="M220" s="114">
        <v>30.971</v>
      </c>
      <c r="N220" s="114">
        <v>1.6859999999999999</v>
      </c>
      <c r="O220" s="114">
        <v>5.5E-2</v>
      </c>
      <c r="P220" s="114">
        <v>0.53400000000000003</v>
      </c>
      <c r="Q220" s="115">
        <v>17.977</v>
      </c>
      <c r="R220" s="10">
        <v>367.40787151773668</v>
      </c>
      <c r="S220" s="10">
        <v>151.05580270300837</v>
      </c>
      <c r="T220" s="10">
        <v>915.05089018759168</v>
      </c>
      <c r="U220" s="10">
        <v>355.69080664294182</v>
      </c>
      <c r="V220" s="10">
        <v>177.63272727272727</v>
      </c>
      <c r="W220" s="10">
        <v>462.72265917602812</v>
      </c>
      <c r="X220" s="12">
        <v>210.87906769761307</v>
      </c>
      <c r="Z220" s="113"/>
      <c r="AA220" s="113"/>
      <c r="AB220" s="113"/>
      <c r="AC220" s="113"/>
      <c r="AD220" s="113"/>
      <c r="AE220" s="113"/>
      <c r="AF220" s="113"/>
    </row>
    <row r="221" spans="1:32" x14ac:dyDescent="0.2">
      <c r="A221" s="8">
        <v>44958</v>
      </c>
      <c r="B221" s="41">
        <f t="shared" ref="B221:B255" si="6">SUM(C221,D221,E221,G221,H221,I221)+J221+F221</f>
        <v>90106.221539999984</v>
      </c>
      <c r="C221" s="20">
        <v>54501.526579999998</v>
      </c>
      <c r="D221" s="21">
        <v>2382.6680000000001</v>
      </c>
      <c r="E221" s="21">
        <v>28251.899942529959</v>
      </c>
      <c r="F221" s="21">
        <v>796.00736747004044</v>
      </c>
      <c r="G221" s="21">
        <v>6.2698</v>
      </c>
      <c r="H221" s="21">
        <v>237.83949999999999</v>
      </c>
      <c r="I221" s="21">
        <v>3930.01035</v>
      </c>
      <c r="J221" s="22">
        <v>0</v>
      </c>
      <c r="K221" s="114">
        <v>146.27099999999999</v>
      </c>
      <c r="L221" s="114">
        <v>16.059000000000001</v>
      </c>
      <c r="M221" s="114">
        <v>30.94</v>
      </c>
      <c r="N221" s="114">
        <v>2.0659999999999998</v>
      </c>
      <c r="O221" s="114">
        <v>3.9E-2</v>
      </c>
      <c r="P221" s="114">
        <v>0.54400000000000004</v>
      </c>
      <c r="Q221" s="116">
        <v>18.609000000000002</v>
      </c>
      <c r="R221" s="10">
        <v>373.82992794197071</v>
      </c>
      <c r="S221" s="10">
        <v>148.76550221059779</v>
      </c>
      <c r="T221" s="10">
        <v>913.30515352294435</v>
      </c>
      <c r="U221" s="10">
        <v>385.36771539206148</v>
      </c>
      <c r="V221" s="10">
        <v>160.76410256410256</v>
      </c>
      <c r="W221" s="10">
        <v>437.20496323529414</v>
      </c>
      <c r="X221" s="6">
        <v>211.41848836584447</v>
      </c>
      <c r="Z221" s="113"/>
      <c r="AA221" s="113"/>
      <c r="AB221" s="113"/>
      <c r="AC221" s="113"/>
      <c r="AD221" s="113"/>
      <c r="AE221" s="113"/>
      <c r="AF221" s="113"/>
    </row>
    <row r="222" spans="1:32" x14ac:dyDescent="0.2">
      <c r="A222" s="8">
        <v>44986</v>
      </c>
      <c r="B222" s="41">
        <f t="shared" si="6"/>
        <v>84249.830949999989</v>
      </c>
      <c r="C222" s="20">
        <v>50805.746089999993</v>
      </c>
      <c r="D222" s="21">
        <v>3341.0658800000001</v>
      </c>
      <c r="E222" s="21">
        <v>25499.89275785517</v>
      </c>
      <c r="F222" s="21">
        <v>681.50905214483021</v>
      </c>
      <c r="G222" s="21">
        <v>9.0181000000000004</v>
      </c>
      <c r="H222" s="21">
        <v>239.9974</v>
      </c>
      <c r="I222" s="21">
        <v>3672.60167</v>
      </c>
      <c r="J222" s="22">
        <v>0</v>
      </c>
      <c r="K222" s="114">
        <v>138.333</v>
      </c>
      <c r="L222" s="114">
        <v>22.584</v>
      </c>
      <c r="M222" s="114">
        <v>30.14</v>
      </c>
      <c r="N222" s="114">
        <v>1.853</v>
      </c>
      <c r="O222" s="114">
        <v>5.7000000000000002E-2</v>
      </c>
      <c r="P222" s="114">
        <v>0.55700000000000005</v>
      </c>
      <c r="Q222" s="116">
        <v>18.536999999999999</v>
      </c>
      <c r="R222" s="10">
        <v>368.62812387499656</v>
      </c>
      <c r="S222" s="10">
        <v>148.31127081119376</v>
      </c>
      <c r="T222" s="10">
        <v>846.39346516257467</v>
      </c>
      <c r="U222" s="10">
        <v>367.93695089044792</v>
      </c>
      <c r="V222" s="10">
        <v>158.21228070175439</v>
      </c>
      <c r="W222" s="10">
        <v>430.8750448833016</v>
      </c>
      <c r="X222" s="6">
        <v>198.36075254895616</v>
      </c>
      <c r="Z222" s="113"/>
      <c r="AA222" s="113"/>
      <c r="AB222" s="113"/>
      <c r="AC222" s="113"/>
      <c r="AD222" s="113"/>
      <c r="AE222" s="113"/>
      <c r="AF222" s="113"/>
    </row>
    <row r="223" spans="1:32" x14ac:dyDescent="0.2">
      <c r="A223" s="8">
        <v>45017</v>
      </c>
      <c r="B223" s="41">
        <f t="shared" si="6"/>
        <v>91962.137810000015</v>
      </c>
      <c r="C223" s="20">
        <v>54997.503500000006</v>
      </c>
      <c r="D223" s="21">
        <v>3646.1377000000002</v>
      </c>
      <c r="E223" s="21">
        <v>28224.967537296812</v>
      </c>
      <c r="F223" s="21">
        <v>762.24748270318742</v>
      </c>
      <c r="G223" s="21">
        <v>6.7439999999999998</v>
      </c>
      <c r="H223" s="21">
        <v>257.9228</v>
      </c>
      <c r="I223" s="21">
        <v>4066.6147900000001</v>
      </c>
      <c r="J223" s="22">
        <v>0</v>
      </c>
      <c r="K223" s="114">
        <v>142.43600000000001</v>
      </c>
      <c r="L223" s="114">
        <v>23.898</v>
      </c>
      <c r="M223" s="114">
        <v>30.155999999999999</v>
      </c>
      <c r="N223" s="114">
        <v>1.976</v>
      </c>
      <c r="O223" s="114">
        <v>4.9000000000000002E-2</v>
      </c>
      <c r="P223" s="114">
        <v>0.56100000000000005</v>
      </c>
      <c r="Q223" s="116">
        <v>18.63</v>
      </c>
      <c r="R223" s="10">
        <v>388.10714819287256</v>
      </c>
      <c r="S223" s="10">
        <v>152.91256172064607</v>
      </c>
      <c r="T223" s="10">
        <v>936.19622164743339</v>
      </c>
      <c r="U223" s="10">
        <v>385.84797570850156</v>
      </c>
      <c r="V223" s="10">
        <v>137.63265306122429</v>
      </c>
      <c r="W223" s="10">
        <v>461.1270944741533</v>
      </c>
      <c r="X223" s="6">
        <v>218.53210359634943</v>
      </c>
      <c r="Z223" s="113"/>
      <c r="AA223" s="113"/>
      <c r="AB223" s="113"/>
      <c r="AC223" s="113"/>
      <c r="AD223" s="113"/>
      <c r="AE223" s="113"/>
      <c r="AF223" s="113"/>
    </row>
    <row r="224" spans="1:32" x14ac:dyDescent="0.2">
      <c r="A224" s="8">
        <v>45047</v>
      </c>
      <c r="B224" s="41">
        <f t="shared" si="6"/>
        <v>84919.378809999995</v>
      </c>
      <c r="C224" s="20">
        <v>49740.464899999999</v>
      </c>
      <c r="D224" s="21">
        <v>2988.67506</v>
      </c>
      <c r="E224" s="21">
        <v>27276.411229092446</v>
      </c>
      <c r="F224" s="21">
        <v>713.1900109075566</v>
      </c>
      <c r="G224" s="21">
        <v>7.8414999999999999</v>
      </c>
      <c r="H224" s="21">
        <v>244.1583</v>
      </c>
      <c r="I224" s="21">
        <v>3948.6378100000002</v>
      </c>
      <c r="J224" s="22">
        <v>0</v>
      </c>
      <c r="K224" s="114">
        <v>126.61199999999999</v>
      </c>
      <c r="L224" s="114">
        <v>19.437999999999999</v>
      </c>
      <c r="M224" s="114">
        <v>29.837</v>
      </c>
      <c r="N224" s="114">
        <v>1.8759999999999999</v>
      </c>
      <c r="O224" s="114">
        <v>5.8000000000000003E-2</v>
      </c>
      <c r="P224" s="114">
        <v>0.56100000000000005</v>
      </c>
      <c r="Q224" s="116">
        <v>18.363</v>
      </c>
      <c r="R224" s="10">
        <v>395.00263063532606</v>
      </c>
      <c r="S224" s="10">
        <v>154.37978187056282</v>
      </c>
      <c r="T224" s="10">
        <v>914.68449743606936</v>
      </c>
      <c r="U224" s="10">
        <v>380.37473347547916</v>
      </c>
      <c r="V224" s="10">
        <v>135.19827586206895</v>
      </c>
      <c r="W224" s="10">
        <v>436.58163992869873</v>
      </c>
      <c r="X224" s="6">
        <v>215.48258508958179</v>
      </c>
      <c r="Z224" s="113"/>
      <c r="AA224" s="113"/>
      <c r="AB224" s="113"/>
      <c r="AC224" s="113"/>
      <c r="AD224" s="113"/>
      <c r="AE224" s="113"/>
      <c r="AF224" s="113"/>
    </row>
    <row r="225" spans="1:32" x14ac:dyDescent="0.2">
      <c r="A225" s="8">
        <v>45078</v>
      </c>
      <c r="B225" s="41">
        <f t="shared" si="6"/>
        <v>85992.991649999982</v>
      </c>
      <c r="C225" s="20">
        <v>49138.821879999996</v>
      </c>
      <c r="D225" s="21">
        <v>2979.3048399999998</v>
      </c>
      <c r="E225" s="21">
        <v>28769.093652619686</v>
      </c>
      <c r="F225" s="21">
        <v>710.99817738031891</v>
      </c>
      <c r="G225" s="21">
        <v>4.8612000000000011</v>
      </c>
      <c r="H225" s="21">
        <v>272.22750000000002</v>
      </c>
      <c r="I225" s="21">
        <v>4117.6844000000001</v>
      </c>
      <c r="J225" s="22">
        <v>0</v>
      </c>
      <c r="K225" s="114">
        <v>117.358</v>
      </c>
      <c r="L225" s="114">
        <v>19.236999999999998</v>
      </c>
      <c r="M225" s="114">
        <v>29.878</v>
      </c>
      <c r="N225" s="114">
        <v>1.891</v>
      </c>
      <c r="O225" s="114">
        <v>3.7999999999999999E-2</v>
      </c>
      <c r="P225" s="114">
        <v>0.61199999999999999</v>
      </c>
      <c r="Q225" s="116">
        <v>18.466999999999999</v>
      </c>
      <c r="R225" s="10">
        <v>420.90491538710614</v>
      </c>
      <c r="S225" s="10">
        <v>155.38784217913346</v>
      </c>
      <c r="T225" s="10">
        <v>963.23834158912916</v>
      </c>
      <c r="U225" s="10">
        <v>376.12834479111581</v>
      </c>
      <c r="V225" s="10">
        <v>128.14736842105239</v>
      </c>
      <c r="W225" s="10">
        <v>444.81617647058823</v>
      </c>
      <c r="X225" s="6">
        <v>223.4060540423458</v>
      </c>
      <c r="Z225" s="113"/>
      <c r="AA225" s="113"/>
      <c r="AB225" s="113"/>
      <c r="AC225" s="113"/>
      <c r="AD225" s="113"/>
      <c r="AE225" s="113"/>
      <c r="AF225" s="113"/>
    </row>
    <row r="226" spans="1:32" x14ac:dyDescent="0.2">
      <c r="A226" s="8">
        <v>45108</v>
      </c>
      <c r="B226" s="41">
        <f t="shared" si="6"/>
        <v>83372.970519999988</v>
      </c>
      <c r="C226" s="20">
        <v>46725.967710000004</v>
      </c>
      <c r="D226" s="21">
        <v>2965.2763800000002</v>
      </c>
      <c r="E226" s="21">
        <v>28706.827921702228</v>
      </c>
      <c r="F226" s="21">
        <v>736.1250082977698</v>
      </c>
      <c r="G226" s="21">
        <v>3.9712000000000001</v>
      </c>
      <c r="H226" s="21">
        <v>287.40600000000001</v>
      </c>
      <c r="I226" s="21">
        <v>3947.3962999999999</v>
      </c>
      <c r="J226" s="22">
        <v>0</v>
      </c>
      <c r="K226" s="114">
        <v>114.92100000000001</v>
      </c>
      <c r="L226" s="114">
        <v>18.791</v>
      </c>
      <c r="M226" s="114">
        <v>30.109000000000002</v>
      </c>
      <c r="N226" s="114">
        <v>1.9319999999999999</v>
      </c>
      <c r="O226" s="114">
        <v>3.9E-2</v>
      </c>
      <c r="P226" s="114">
        <v>0.63200000000000001</v>
      </c>
      <c r="Q226" s="116">
        <v>18.152000000000001</v>
      </c>
      <c r="R226" s="10">
        <v>408.76870267401</v>
      </c>
      <c r="S226" s="10">
        <v>158.26743015273215</v>
      </c>
      <c r="T226" s="10">
        <v>953.75521936962366</v>
      </c>
      <c r="U226" s="10">
        <v>381.14699792960607</v>
      </c>
      <c r="V226" s="10">
        <v>101.82564102564102</v>
      </c>
      <c r="W226" s="10">
        <v>455.25996835443038</v>
      </c>
      <c r="X226" s="6">
        <v>218.07782723666759</v>
      </c>
      <c r="Z226" s="113"/>
      <c r="AA226" s="113"/>
      <c r="AB226" s="113"/>
      <c r="AC226" s="113"/>
      <c r="AD226" s="113"/>
      <c r="AE226" s="113"/>
      <c r="AF226" s="113"/>
    </row>
    <row r="227" spans="1:32" x14ac:dyDescent="0.2">
      <c r="A227" s="8">
        <v>45139</v>
      </c>
      <c r="B227" s="41">
        <f t="shared" si="6"/>
        <v>83987.310290000009</v>
      </c>
      <c r="C227" s="20">
        <v>46266.848900000005</v>
      </c>
      <c r="D227" s="21">
        <v>2345.29234</v>
      </c>
      <c r="E227" s="21">
        <v>30262.383096271111</v>
      </c>
      <c r="F227" s="21">
        <v>770.90503372888679</v>
      </c>
      <c r="G227" s="21">
        <v>7.0351999999999997</v>
      </c>
      <c r="H227" s="21">
        <v>318.19940000000003</v>
      </c>
      <c r="I227" s="21">
        <v>4016.6463200000003</v>
      </c>
      <c r="J227" s="22">
        <v>0</v>
      </c>
      <c r="K227" s="114">
        <v>108.384</v>
      </c>
      <c r="L227" s="114">
        <v>12.667999999999999</v>
      </c>
      <c r="M227" s="114">
        <v>30.67</v>
      </c>
      <c r="N227" s="114">
        <v>2.08</v>
      </c>
      <c r="O227" s="114">
        <v>0.05</v>
      </c>
      <c r="P227" s="114">
        <v>0.68700000000000006</v>
      </c>
      <c r="Q227" s="116">
        <v>17.936</v>
      </c>
      <c r="R227" s="10">
        <v>429.43208840788219</v>
      </c>
      <c r="S227" s="10">
        <v>186.00022418692768</v>
      </c>
      <c r="T227" s="98">
        <v>987.358473752853</v>
      </c>
      <c r="U227" s="10">
        <v>370.87115384615385</v>
      </c>
      <c r="V227" s="10">
        <v>140.70400000000001</v>
      </c>
      <c r="W227" s="10">
        <v>463.42590975254728</v>
      </c>
      <c r="X227" s="6">
        <v>224.66081735057929</v>
      </c>
      <c r="Z227" s="113"/>
      <c r="AA227" s="113"/>
      <c r="AB227" s="113"/>
      <c r="AC227" s="113"/>
      <c r="AD227" s="113"/>
      <c r="AE227" s="113"/>
      <c r="AF227" s="113"/>
    </row>
    <row r="228" spans="1:32" x14ac:dyDescent="0.2">
      <c r="A228" s="8">
        <v>45170</v>
      </c>
      <c r="B228" s="41">
        <f t="shared" si="6"/>
        <v>82528.418140000009</v>
      </c>
      <c r="C228" s="20">
        <v>44904.451889999997</v>
      </c>
      <c r="D228" s="21">
        <v>2326.6730400000001</v>
      </c>
      <c r="E228" s="21">
        <v>30211.076980159465</v>
      </c>
      <c r="F228" s="21">
        <v>818.64351984054156</v>
      </c>
      <c r="G228" s="21">
        <v>2.8043</v>
      </c>
      <c r="H228" s="21">
        <v>294.71530999999999</v>
      </c>
      <c r="I228" s="21">
        <v>3970.0531000000001</v>
      </c>
      <c r="J228" s="22">
        <v>0</v>
      </c>
      <c r="K228" s="114">
        <v>103.976</v>
      </c>
      <c r="L228" s="114">
        <v>11.215999999999999</v>
      </c>
      <c r="M228" s="114">
        <v>30.449000000000002</v>
      </c>
      <c r="N228" s="114">
        <v>2.0099999999999998</v>
      </c>
      <c r="O228" s="114">
        <v>2.5000000000000001E-2</v>
      </c>
      <c r="P228" s="114">
        <v>0.65200000000000002</v>
      </c>
      <c r="Q228" s="116">
        <v>17.722000000000001</v>
      </c>
      <c r="R228" s="10">
        <v>434.31190168885126</v>
      </c>
      <c r="S228" s="10">
        <v>208.11147557061341</v>
      </c>
      <c r="T228" s="10">
        <v>992.88742388912613</v>
      </c>
      <c r="U228" s="10">
        <v>407.57318905472636</v>
      </c>
      <c r="V228" s="10">
        <v>116.4839999999996</v>
      </c>
      <c r="W228" s="10">
        <v>453.72486196319016</v>
      </c>
      <c r="X228" s="6">
        <v>225.04048075837886</v>
      </c>
      <c r="Z228" s="113"/>
      <c r="AA228" s="113"/>
      <c r="AB228" s="113"/>
      <c r="AC228" s="113"/>
      <c r="AD228" s="113"/>
      <c r="AE228" s="113"/>
      <c r="AF228" s="113"/>
    </row>
    <row r="229" spans="1:32" x14ac:dyDescent="0.2">
      <c r="A229" s="8">
        <v>45200</v>
      </c>
      <c r="B229" s="41">
        <f t="shared" si="6"/>
        <v>78796.268960000016</v>
      </c>
      <c r="C229" s="20">
        <v>43613.085520000001</v>
      </c>
      <c r="D229" s="21">
        <v>1674.3872699999999</v>
      </c>
      <c r="E229" s="21">
        <v>28638.920207554256</v>
      </c>
      <c r="F229" s="21">
        <v>767.51107244574109</v>
      </c>
      <c r="G229" s="21">
        <v>6.7797999999999998</v>
      </c>
      <c r="H229" s="21">
        <v>279.85039</v>
      </c>
      <c r="I229" s="21">
        <v>3815.7347</v>
      </c>
      <c r="J229" s="22">
        <v>0</v>
      </c>
      <c r="K229" s="114">
        <v>108.17</v>
      </c>
      <c r="L229" s="114">
        <v>10.86</v>
      </c>
      <c r="M229" s="114">
        <v>30.001000000000001</v>
      </c>
      <c r="N229" s="114">
        <v>1.9610000000000001</v>
      </c>
      <c r="O229" s="114">
        <v>5.3999999999999999E-2</v>
      </c>
      <c r="P229" s="114">
        <v>0.67500000000000004</v>
      </c>
      <c r="Q229" s="116">
        <v>17.448</v>
      </c>
      <c r="R229" s="10">
        <v>405.3792753998336</v>
      </c>
      <c r="S229" s="10">
        <v>154.6425782688766</v>
      </c>
      <c r="T229" s="10">
        <v>954.95422985900143</v>
      </c>
      <c r="U229" s="10">
        <v>391.53329933707244</v>
      </c>
      <c r="V229" s="10">
        <v>125.55185185185185</v>
      </c>
      <c r="W229" s="10">
        <v>415.38931851851851</v>
      </c>
      <c r="X229" s="6">
        <v>219.55915291150791</v>
      </c>
      <c r="Z229" s="113"/>
      <c r="AA229" s="113"/>
      <c r="AB229" s="113"/>
      <c r="AC229" s="113"/>
      <c r="AD229" s="113"/>
      <c r="AE229" s="113"/>
      <c r="AF229" s="113"/>
    </row>
    <row r="230" spans="1:32" x14ac:dyDescent="0.2">
      <c r="A230" s="8">
        <v>45231</v>
      </c>
      <c r="B230" s="41">
        <f t="shared" si="6"/>
        <v>86563.139869999999</v>
      </c>
      <c r="C230" s="20">
        <v>49476.636859999999</v>
      </c>
      <c r="D230" s="21">
        <v>2956.8496099999998</v>
      </c>
      <c r="E230" s="21">
        <v>29244.132797114722</v>
      </c>
      <c r="F230" s="21">
        <v>724.14211288527838</v>
      </c>
      <c r="G230" s="21">
        <v>3.9636</v>
      </c>
      <c r="H230" s="21">
        <v>270.49079999999998</v>
      </c>
      <c r="I230" s="21">
        <v>3888.0274900000004</v>
      </c>
      <c r="J230" s="22">
        <v>-1.1033999999999999</v>
      </c>
      <c r="K230" s="114">
        <v>126.432</v>
      </c>
      <c r="L230" s="114">
        <v>18.712</v>
      </c>
      <c r="M230" s="114">
        <v>29.492999999999999</v>
      </c>
      <c r="N230" s="114">
        <v>1.9570000000000001</v>
      </c>
      <c r="O230" s="114">
        <v>3.3000000000000002E-2</v>
      </c>
      <c r="P230" s="114">
        <v>0.63200000000000001</v>
      </c>
      <c r="Q230" s="116">
        <v>17.239000000000001</v>
      </c>
      <c r="R230" s="10">
        <v>393.17501020311312</v>
      </c>
      <c r="S230" s="10">
        <v>158.36202436938865</v>
      </c>
      <c r="T230" s="10">
        <v>991.90741294544466</v>
      </c>
      <c r="U230" s="10">
        <v>370.15559529892693</v>
      </c>
      <c r="V230" s="10">
        <v>120.1090909090906</v>
      </c>
      <c r="W230" s="10">
        <v>431.39113924050633</v>
      </c>
      <c r="X230" s="6">
        <v>226.44951505307677</v>
      </c>
      <c r="Z230" s="113"/>
      <c r="AA230" s="113"/>
      <c r="AB230" s="113"/>
      <c r="AC230" s="113"/>
      <c r="AD230" s="113"/>
      <c r="AE230" s="113"/>
      <c r="AF230" s="113"/>
    </row>
    <row r="231" spans="1:32" x14ac:dyDescent="0.2">
      <c r="A231" s="9">
        <v>45261</v>
      </c>
      <c r="B231" s="89">
        <f t="shared" si="6"/>
        <v>83638.825019999989</v>
      </c>
      <c r="C231" s="23">
        <v>48687.497969999997</v>
      </c>
      <c r="D231" s="24">
        <v>2458.4977599999997</v>
      </c>
      <c r="E231" s="24">
        <v>27867.880951568557</v>
      </c>
      <c r="F231" s="24">
        <v>644.73000843144268</v>
      </c>
      <c r="G231" s="24">
        <v>3.1997000000000004</v>
      </c>
      <c r="H231" s="24">
        <v>283.7321</v>
      </c>
      <c r="I231" s="24">
        <v>3693.2865299999999</v>
      </c>
      <c r="J231" s="25">
        <v>0</v>
      </c>
      <c r="K231" s="117">
        <v>123.694</v>
      </c>
      <c r="L231" s="117">
        <v>16.504000000000001</v>
      </c>
      <c r="M231" s="117">
        <v>29.030999999999999</v>
      </c>
      <c r="N231" s="117">
        <v>1.6639999999999999</v>
      </c>
      <c r="O231" s="117">
        <v>2.7E-2</v>
      </c>
      <c r="P231" s="117">
        <v>0.63900000000000001</v>
      </c>
      <c r="Q231" s="118">
        <v>16.786000000000001</v>
      </c>
      <c r="R231" s="11">
        <v>398.53123133513884</v>
      </c>
      <c r="S231" s="11">
        <v>149.90271812893843</v>
      </c>
      <c r="T231" s="11">
        <v>960.37389032413626</v>
      </c>
      <c r="U231" s="11">
        <v>387.63497596153786</v>
      </c>
      <c r="V231" s="11">
        <v>118.5074074074074</v>
      </c>
      <c r="W231" s="11">
        <v>444.0251956181533</v>
      </c>
      <c r="X231" s="7">
        <v>221.19891159299357</v>
      </c>
      <c r="Z231" s="113"/>
      <c r="AA231" s="113"/>
      <c r="AB231" s="113"/>
      <c r="AC231" s="113"/>
      <c r="AD231" s="113"/>
      <c r="AE231" s="113"/>
      <c r="AF231" s="113"/>
    </row>
    <row r="232" spans="1:32" x14ac:dyDescent="0.2">
      <c r="A232" s="8">
        <v>45292</v>
      </c>
      <c r="B232" s="41">
        <f>SUM(C232,D232,E232,G232,H232,I232)+J232+F232</f>
        <v>91789.744239999985</v>
      </c>
      <c r="C232" s="20">
        <v>55512.642979999997</v>
      </c>
      <c r="D232" s="21">
        <v>3182.1546799999996</v>
      </c>
      <c r="E232" s="21">
        <v>28362.706297041368</v>
      </c>
      <c r="F232" s="21">
        <v>593.71434295863185</v>
      </c>
      <c r="G232" s="21">
        <v>3.4058999999999995</v>
      </c>
      <c r="H232" s="21">
        <v>301.6902</v>
      </c>
      <c r="I232" s="21">
        <v>3833.4298399999998</v>
      </c>
      <c r="J232" s="22">
        <v>0</v>
      </c>
      <c r="K232" s="114">
        <v>143.01400000000001</v>
      </c>
      <c r="L232" s="114">
        <v>19.943000000000001</v>
      </c>
      <c r="M232" s="114">
        <v>28.779</v>
      </c>
      <c r="N232" s="114">
        <v>1.51</v>
      </c>
      <c r="O232" s="114">
        <v>3.4000000000000002E-2</v>
      </c>
      <c r="P232" s="114">
        <v>0.66500000000000004</v>
      </c>
      <c r="Q232" s="115">
        <v>17.045000000000002</v>
      </c>
      <c r="R232" s="10">
        <v>390.20926237990687</v>
      </c>
      <c r="S232" s="10">
        <v>159.96662989520084</v>
      </c>
      <c r="T232" s="10">
        <v>985.95055561346817</v>
      </c>
      <c r="U232" s="10">
        <v>393.35417218543051</v>
      </c>
      <c r="V232" s="10">
        <v>100.17352941176442</v>
      </c>
      <c r="W232" s="10">
        <v>454.76857142857142</v>
      </c>
      <c r="X232" s="12">
        <v>225.96560516280374</v>
      </c>
      <c r="Z232" s="113"/>
      <c r="AA232" s="113"/>
      <c r="AB232" s="113"/>
      <c r="AC232" s="113"/>
      <c r="AD232" s="113"/>
      <c r="AE232" s="113"/>
      <c r="AF232" s="113"/>
    </row>
    <row r="233" spans="1:32" x14ac:dyDescent="0.2">
      <c r="A233" s="8">
        <v>45323</v>
      </c>
      <c r="B233" s="41">
        <f t="shared" si="6"/>
        <v>93279.493270000021</v>
      </c>
      <c r="C233" s="20">
        <v>56703.181830000001</v>
      </c>
      <c r="D233" s="21">
        <v>3201.6452800000002</v>
      </c>
      <c r="E233" s="21">
        <v>28329.525016327221</v>
      </c>
      <c r="F233" s="21">
        <v>877.2347436727822</v>
      </c>
      <c r="G233" s="21">
        <v>3.948</v>
      </c>
      <c r="H233" s="21">
        <v>297.07619999999997</v>
      </c>
      <c r="I233" s="21">
        <v>3867.6133999999997</v>
      </c>
      <c r="J233" s="22">
        <v>-0.73120000000000007</v>
      </c>
      <c r="K233" s="114">
        <v>144.93299999999999</v>
      </c>
      <c r="L233" s="114">
        <v>19.670999999999999</v>
      </c>
      <c r="M233" s="114">
        <v>28.657</v>
      </c>
      <c r="N233" s="114">
        <v>1.873</v>
      </c>
      <c r="O233" s="114">
        <v>3.7999999999999999E-2</v>
      </c>
      <c r="P233" s="114">
        <v>0.64400000000000002</v>
      </c>
      <c r="Q233" s="116">
        <v>17.163</v>
      </c>
      <c r="R233" s="10">
        <v>393.65723175536215</v>
      </c>
      <c r="S233" s="10">
        <v>163.16012302374051</v>
      </c>
      <c r="T233" s="10">
        <v>989.13073699270683</v>
      </c>
      <c r="U233" s="10">
        <v>468.6225413774693</v>
      </c>
      <c r="V233" s="10">
        <v>103.89473684210526</v>
      </c>
      <c r="W233" s="10">
        <v>462.89254658384937</v>
      </c>
      <c r="X233" s="6">
        <v>226.21619763444559</v>
      </c>
      <c r="Z233" s="113"/>
      <c r="AA233" s="113"/>
      <c r="AB233" s="113"/>
      <c r="AC233" s="113"/>
      <c r="AD233" s="113"/>
      <c r="AE233" s="113"/>
      <c r="AF233" s="113"/>
    </row>
    <row r="234" spans="1:32" x14ac:dyDescent="0.2">
      <c r="A234" s="8">
        <v>45352</v>
      </c>
      <c r="B234" s="41">
        <f t="shared" si="6"/>
        <v>93040.332909999983</v>
      </c>
      <c r="C234" s="20">
        <v>57365.21441</v>
      </c>
      <c r="D234" s="21">
        <v>4408.5763400000005</v>
      </c>
      <c r="E234" s="21">
        <v>26579.966300129032</v>
      </c>
      <c r="F234" s="21">
        <v>715.09049987096409</v>
      </c>
      <c r="G234" s="21">
        <v>4.8031999999999995</v>
      </c>
      <c r="H234" s="21">
        <v>302.56855999999999</v>
      </c>
      <c r="I234" s="21">
        <v>3665.7451000000001</v>
      </c>
      <c r="J234" s="22">
        <v>-1.6315</v>
      </c>
      <c r="K234" s="114">
        <v>149.99600000000001</v>
      </c>
      <c r="L234" s="114">
        <v>26.904</v>
      </c>
      <c r="M234" s="114">
        <v>28.116</v>
      </c>
      <c r="N234" s="114">
        <v>1.718</v>
      </c>
      <c r="O234" s="114">
        <v>4.7E-2</v>
      </c>
      <c r="P234" s="114">
        <v>0.65400000000000003</v>
      </c>
      <c r="Q234" s="116">
        <v>16.893999999999998</v>
      </c>
      <c r="R234" s="10">
        <v>384.8729059441585</v>
      </c>
      <c r="S234" s="10">
        <v>164.11357567647931</v>
      </c>
      <c r="T234" s="10">
        <v>945.83823090055478</v>
      </c>
      <c r="U234" s="10">
        <v>416.44132712456343</v>
      </c>
      <c r="V234" s="10">
        <v>102.19574468085085</v>
      </c>
      <c r="W234" s="10">
        <v>463.46477064220028</v>
      </c>
      <c r="X234" s="6">
        <v>217.70812714573162</v>
      </c>
      <c r="Z234" s="113"/>
      <c r="AA234" s="113"/>
      <c r="AB234" s="113"/>
      <c r="AC234" s="113"/>
      <c r="AD234" s="113"/>
      <c r="AE234" s="113"/>
      <c r="AF234" s="113"/>
    </row>
    <row r="235" spans="1:32" x14ac:dyDescent="0.2">
      <c r="A235" s="8">
        <v>45383</v>
      </c>
      <c r="B235" s="41">
        <f t="shared" si="6"/>
        <v>93669.488440000001</v>
      </c>
      <c r="C235" s="20">
        <v>57068.638359999997</v>
      </c>
      <c r="D235" s="21">
        <v>3049.4159599999998</v>
      </c>
      <c r="E235" s="21">
        <v>28566.202367502385</v>
      </c>
      <c r="F235" s="21">
        <v>696.91829249761679</v>
      </c>
      <c r="G235" s="21">
        <v>6.6844999999999999</v>
      </c>
      <c r="H235" s="21">
        <v>338.54876000000002</v>
      </c>
      <c r="I235" s="21">
        <v>3952.0463000000004</v>
      </c>
      <c r="J235" s="22">
        <v>-8.9661000000000008</v>
      </c>
      <c r="K235" s="114">
        <v>132.512</v>
      </c>
      <c r="L235" s="114">
        <v>18.05</v>
      </c>
      <c r="M235" s="114">
        <v>28.04</v>
      </c>
      <c r="N235" s="114">
        <v>1.6140000000000001</v>
      </c>
      <c r="O235" s="114">
        <v>5.3999999999999999E-2</v>
      </c>
      <c r="P235" s="114">
        <v>0.69399999999999995</v>
      </c>
      <c r="Q235" s="116">
        <v>17.065000000000001</v>
      </c>
      <c r="R235" s="10">
        <v>433.26967640666504</v>
      </c>
      <c r="S235" s="10">
        <v>169.60149362880887</v>
      </c>
      <c r="T235" s="10">
        <v>1019.2538056348038</v>
      </c>
      <c r="U235" s="10">
        <v>432.00241635687735</v>
      </c>
      <c r="V235" s="10">
        <v>123.78703703703704</v>
      </c>
      <c r="W235" s="10">
        <v>490.5626224783847</v>
      </c>
      <c r="X235" s="6">
        <v>232.57024904775798</v>
      </c>
      <c r="Z235" s="113"/>
      <c r="AA235" s="113"/>
      <c r="AB235" s="113"/>
      <c r="AC235" s="113"/>
      <c r="AD235" s="113"/>
      <c r="AE235" s="113"/>
      <c r="AF235" s="113"/>
    </row>
    <row r="236" spans="1:32" x14ac:dyDescent="0.2">
      <c r="A236" s="8">
        <v>45413</v>
      </c>
      <c r="B236" s="41">
        <f t="shared" si="6"/>
        <v>88259.964540000015</v>
      </c>
      <c r="C236" s="20">
        <v>52374.472290000005</v>
      </c>
      <c r="D236" s="21">
        <v>2837.5712000000003</v>
      </c>
      <c r="E236" s="21">
        <v>28014.750014259691</v>
      </c>
      <c r="F236" s="21">
        <v>779.26007574030825</v>
      </c>
      <c r="G236" s="21">
        <v>5.9746999999999995</v>
      </c>
      <c r="H236" s="21">
        <v>334.03379999999999</v>
      </c>
      <c r="I236" s="21">
        <v>3918.5906600000003</v>
      </c>
      <c r="J236" s="22">
        <v>-4.6882000000000001</v>
      </c>
      <c r="K236" s="114">
        <v>123.556</v>
      </c>
      <c r="L236" s="114">
        <v>16.696999999999999</v>
      </c>
      <c r="M236" s="114">
        <v>27.919</v>
      </c>
      <c r="N236" s="114">
        <v>1.7190000000000001</v>
      </c>
      <c r="O236" s="114">
        <v>4.5999999999999999E-2</v>
      </c>
      <c r="P236" s="114">
        <v>0.69399999999999995</v>
      </c>
      <c r="Q236" s="116">
        <v>16.983000000000001</v>
      </c>
      <c r="R236" s="10">
        <v>426.28714234840879</v>
      </c>
      <c r="S236" s="10">
        <v>170.40415523746719</v>
      </c>
      <c r="T236" s="10">
        <v>1003.9411870052652</v>
      </c>
      <c r="U236" s="10">
        <v>453.55287958115184</v>
      </c>
      <c r="V236" s="10">
        <v>129.88478260869564</v>
      </c>
      <c r="W236" s="10">
        <v>481.34625360230547</v>
      </c>
      <c r="X236" s="6">
        <v>231.62845551433728</v>
      </c>
      <c r="Z236" s="113"/>
      <c r="AA236" s="113"/>
      <c r="AB236" s="113"/>
      <c r="AC236" s="113"/>
      <c r="AD236" s="113"/>
      <c r="AE236" s="113"/>
      <c r="AF236" s="113"/>
    </row>
    <row r="237" spans="1:32" x14ac:dyDescent="0.2">
      <c r="A237" s="8">
        <v>45444</v>
      </c>
      <c r="B237" s="41">
        <f t="shared" si="6"/>
        <v>90020.891230000008</v>
      </c>
      <c r="C237" s="20">
        <v>52838.157840000007</v>
      </c>
      <c r="D237" s="21">
        <v>2694.7663000000002</v>
      </c>
      <c r="E237" s="21">
        <v>29343.994840250085</v>
      </c>
      <c r="F237" s="21">
        <v>744.09801974991353</v>
      </c>
      <c r="G237" s="21">
        <v>3.7867999999999999</v>
      </c>
      <c r="H237" s="21">
        <v>350.74660000000006</v>
      </c>
      <c r="I237" s="21">
        <v>4046.7004499999998</v>
      </c>
      <c r="J237" s="22">
        <v>-1.3596199999999998</v>
      </c>
      <c r="K237" s="114">
        <v>118.069</v>
      </c>
      <c r="L237" s="114">
        <v>15.914</v>
      </c>
      <c r="M237" s="114">
        <v>28.111999999999998</v>
      </c>
      <c r="N237" s="114">
        <v>1.7509999999999999</v>
      </c>
      <c r="O237" s="114">
        <v>3.5000000000000003E-2</v>
      </c>
      <c r="P237" s="114">
        <v>0.72199999999999998</v>
      </c>
      <c r="Q237" s="116">
        <v>16.998999999999999</v>
      </c>
      <c r="R237" s="10">
        <v>450.31257857693384</v>
      </c>
      <c r="S237" s="10">
        <v>169.90462485861443</v>
      </c>
      <c r="T237" s="10">
        <v>1044.3714296385849</v>
      </c>
      <c r="U237" s="10">
        <v>425.17869217589947</v>
      </c>
      <c r="V237" s="10">
        <v>108.19428571428573</v>
      </c>
      <c r="W237" s="10">
        <v>485.24085872576035</v>
      </c>
      <c r="X237" s="6">
        <v>239.23299899994061</v>
      </c>
      <c r="Z237" s="113"/>
      <c r="AA237" s="113"/>
      <c r="AB237" s="113"/>
      <c r="AC237" s="113"/>
      <c r="AD237" s="113"/>
      <c r="AE237" s="113"/>
      <c r="AF237" s="113"/>
    </row>
    <row r="238" spans="1:32" x14ac:dyDescent="0.2">
      <c r="A238" s="8">
        <v>45474</v>
      </c>
      <c r="B238" s="41">
        <f t="shared" si="6"/>
        <v>86672.693450000021</v>
      </c>
      <c r="C238" s="20">
        <v>50288.103329999998</v>
      </c>
      <c r="D238" s="21">
        <v>2469.0804199999998</v>
      </c>
      <c r="E238" s="21">
        <v>28980.29951295186</v>
      </c>
      <c r="F238" s="21">
        <v>690.36927704813706</v>
      </c>
      <c r="G238" s="21">
        <v>6.7043999999999997</v>
      </c>
      <c r="H238" s="21">
        <v>354.03431</v>
      </c>
      <c r="I238" s="21">
        <v>3884.4542000000001</v>
      </c>
      <c r="J238" s="22">
        <v>-0.35199999999999998</v>
      </c>
      <c r="K238" s="114">
        <v>115.464</v>
      </c>
      <c r="L238" s="114">
        <v>14.122</v>
      </c>
      <c r="M238" s="114">
        <v>28.154</v>
      </c>
      <c r="N238" s="114">
        <v>1.671</v>
      </c>
      <c r="O238" s="114">
        <v>4.1000000000000002E-2</v>
      </c>
      <c r="P238" s="114">
        <v>0.72199999999999998</v>
      </c>
      <c r="Q238" s="116">
        <v>16.404</v>
      </c>
      <c r="R238" s="10">
        <v>437.95281810780762</v>
      </c>
      <c r="S238" s="10">
        <v>175.53729075201741</v>
      </c>
      <c r="T238" s="10">
        <v>1029.7341404418521</v>
      </c>
      <c r="U238" s="10">
        <v>413.30185517654036</v>
      </c>
      <c r="V238" s="10">
        <v>163.52195121951195</v>
      </c>
      <c r="W238" s="10">
        <v>490.95610803324098</v>
      </c>
      <c r="X238" s="6">
        <v>237.69442818824618</v>
      </c>
      <c r="Z238" s="113"/>
      <c r="AA238" s="113"/>
      <c r="AB238" s="113"/>
      <c r="AC238" s="113"/>
      <c r="AD238" s="113"/>
      <c r="AE238" s="113"/>
      <c r="AF238" s="113"/>
    </row>
    <row r="239" spans="1:32" x14ac:dyDescent="0.2">
      <c r="A239" s="8">
        <v>45505</v>
      </c>
      <c r="B239" s="41">
        <f t="shared" si="6"/>
        <v>87962.529820000025</v>
      </c>
      <c r="C239" s="20">
        <v>49920.908940000001</v>
      </c>
      <c r="D239" s="21">
        <v>2602.9735000000001</v>
      </c>
      <c r="E239" s="21">
        <v>30291.146496036508</v>
      </c>
      <c r="F239" s="21">
        <v>768.65708396349055</v>
      </c>
      <c r="G239" s="21">
        <v>3.2293000000000003</v>
      </c>
      <c r="H239" s="21">
        <v>382.69209999999998</v>
      </c>
      <c r="I239" s="21">
        <v>3993.6431999999995</v>
      </c>
      <c r="J239" s="22">
        <v>-0.7208</v>
      </c>
      <c r="K239" s="114">
        <v>106.389</v>
      </c>
      <c r="L239" s="114">
        <v>12.831</v>
      </c>
      <c r="M239" s="114">
        <v>28.449000000000002</v>
      </c>
      <c r="N239" s="114">
        <v>1.804</v>
      </c>
      <c r="O239" s="114">
        <v>2.4E-2</v>
      </c>
      <c r="P239" s="114">
        <v>0.74</v>
      </c>
      <c r="Q239" s="116">
        <v>16.45</v>
      </c>
      <c r="R239" s="10">
        <v>472.04344678491196</v>
      </c>
      <c r="S239" s="10">
        <v>203.4075831969441</v>
      </c>
      <c r="T239" s="98">
        <v>1065.1976828711026</v>
      </c>
      <c r="U239" s="10">
        <v>426.26297117516572</v>
      </c>
      <c r="V239" s="10">
        <v>134.55416666666667</v>
      </c>
      <c r="W239" s="10">
        <v>517.22959459459457</v>
      </c>
      <c r="X239" s="6">
        <v>243.58467477203587</v>
      </c>
      <c r="Z239" s="113"/>
      <c r="AA239" s="113"/>
      <c r="AB239" s="113"/>
      <c r="AC239" s="113"/>
      <c r="AD239" s="113"/>
      <c r="AE239" s="113"/>
      <c r="AF239" s="113"/>
    </row>
    <row r="240" spans="1:32" x14ac:dyDescent="0.2">
      <c r="A240" s="8">
        <v>45536</v>
      </c>
      <c r="B240" s="41">
        <f t="shared" si="6"/>
        <v>88208.859779999999</v>
      </c>
      <c r="C240" s="20">
        <v>49124.315279999995</v>
      </c>
      <c r="D240" s="21">
        <v>3738.4476800000002</v>
      </c>
      <c r="E240" s="21">
        <v>30224.805353552674</v>
      </c>
      <c r="F240" s="21">
        <v>780.73178644732604</v>
      </c>
      <c r="G240" s="21">
        <v>5.8114000000000008</v>
      </c>
      <c r="H240" s="21">
        <v>387.67040000000003</v>
      </c>
      <c r="I240" s="21">
        <v>3947.0778799999998</v>
      </c>
      <c r="J240" s="22">
        <v>0</v>
      </c>
      <c r="K240" s="114">
        <v>106.91500000000001</v>
      </c>
      <c r="L240" s="114">
        <v>16.491</v>
      </c>
      <c r="M240" s="114">
        <v>28.297999999999998</v>
      </c>
      <c r="N240" s="114">
        <v>1.837</v>
      </c>
      <c r="O240" s="114">
        <v>3.2000000000000001E-2</v>
      </c>
      <c r="P240" s="114">
        <v>0.74399999999999999</v>
      </c>
      <c r="Q240" s="116">
        <v>16.323</v>
      </c>
      <c r="R240" s="10">
        <v>462.18699200299301</v>
      </c>
      <c r="S240" s="10">
        <v>227.30686253107694</v>
      </c>
      <c r="T240" s="10">
        <v>1068.4980825500036</v>
      </c>
      <c r="U240" s="10">
        <v>425.16615133369623</v>
      </c>
      <c r="V240" s="10">
        <v>181.60624999999999</v>
      </c>
      <c r="W240" s="10">
        <v>522.31922043010752</v>
      </c>
      <c r="X240" s="6">
        <v>242.50512650860688</v>
      </c>
      <c r="Z240" s="113"/>
      <c r="AA240" s="113"/>
      <c r="AB240" s="113"/>
      <c r="AC240" s="113"/>
      <c r="AD240" s="113"/>
      <c r="AE240" s="113"/>
      <c r="AF240" s="113"/>
    </row>
    <row r="241" spans="1:32" x14ac:dyDescent="0.2">
      <c r="A241" s="8">
        <v>45566</v>
      </c>
      <c r="B241" s="41">
        <f t="shared" si="6"/>
        <v>84165.644199999995</v>
      </c>
      <c r="C241" s="20">
        <v>48127.188360000007</v>
      </c>
      <c r="D241" s="21">
        <v>2429.6725000000001</v>
      </c>
      <c r="E241" s="21">
        <v>28673.6890906962</v>
      </c>
      <c r="F241" s="21">
        <v>793.82634930379459</v>
      </c>
      <c r="G241" s="21">
        <v>4.1939000000000002</v>
      </c>
      <c r="H241" s="21">
        <v>381.00599999999997</v>
      </c>
      <c r="I241" s="21">
        <v>3756.4626000000003</v>
      </c>
      <c r="J241" s="22">
        <v>-0.39460000000000001</v>
      </c>
      <c r="K241" s="114">
        <v>115.85</v>
      </c>
      <c r="L241" s="114">
        <v>14.439</v>
      </c>
      <c r="M241" s="114">
        <v>27.667999999999999</v>
      </c>
      <c r="N241" s="114">
        <v>1.97</v>
      </c>
      <c r="O241" s="114">
        <v>3.2000000000000001E-2</v>
      </c>
      <c r="P241" s="114">
        <v>0.78600000000000003</v>
      </c>
      <c r="Q241" s="116">
        <v>15.897</v>
      </c>
      <c r="R241" s="10">
        <v>417.33216978851959</v>
      </c>
      <c r="S241" s="10">
        <v>168.7231387215181</v>
      </c>
      <c r="T241" s="10">
        <v>1036.7289482434544</v>
      </c>
      <c r="U241" s="10">
        <v>403.10548223350202</v>
      </c>
      <c r="V241" s="10">
        <v>131.05937499999999</v>
      </c>
      <c r="W241" s="10">
        <v>484.74045801526592</v>
      </c>
      <c r="X241" s="6">
        <v>237.09942127445368</v>
      </c>
      <c r="Z241" s="113"/>
      <c r="AA241" s="113"/>
      <c r="AB241" s="113"/>
      <c r="AC241" s="113"/>
      <c r="AD241" s="113"/>
      <c r="AE241" s="113"/>
      <c r="AF241" s="113"/>
    </row>
    <row r="242" spans="1:32" x14ac:dyDescent="0.2">
      <c r="A242" s="8">
        <v>45597</v>
      </c>
      <c r="B242" s="41">
        <f t="shared" si="6"/>
        <v>91025.755159999986</v>
      </c>
      <c r="C242" s="20">
        <v>53520.368579999995</v>
      </c>
      <c r="D242" s="21">
        <v>3350.2216799999997</v>
      </c>
      <c r="E242" s="21">
        <v>29191.545517768835</v>
      </c>
      <c r="F242" s="21">
        <v>793.53667223116668</v>
      </c>
      <c r="G242" s="21">
        <v>3.1604000000000001</v>
      </c>
      <c r="H242" s="21">
        <v>419.35169999999999</v>
      </c>
      <c r="I242" s="21">
        <v>3747.5706100000002</v>
      </c>
      <c r="J242" s="22">
        <v>0</v>
      </c>
      <c r="K242" s="114">
        <v>127.041</v>
      </c>
      <c r="L242" s="114">
        <v>19.257999999999999</v>
      </c>
      <c r="M242" s="114">
        <v>27.244</v>
      </c>
      <c r="N242" s="114">
        <v>1.8859999999999999</v>
      </c>
      <c r="O242" s="114">
        <v>2.7E-2</v>
      </c>
      <c r="P242" s="114">
        <v>0.82399999999999995</v>
      </c>
      <c r="Q242" s="116">
        <v>15.448</v>
      </c>
      <c r="R242" s="10">
        <v>423.05722538393115</v>
      </c>
      <c r="S242" s="10">
        <v>174.36483954720063</v>
      </c>
      <c r="T242" s="10">
        <v>1072.0905267214798</v>
      </c>
      <c r="U242" s="10">
        <v>420.98881230116649</v>
      </c>
      <c r="V242" s="10">
        <v>117.05185185185185</v>
      </c>
      <c r="W242" s="10">
        <v>510.18398058252427</v>
      </c>
      <c r="X242" s="6">
        <v>245.26291494044472</v>
      </c>
      <c r="Z242" s="113"/>
      <c r="AA242" s="113"/>
      <c r="AB242" s="113"/>
      <c r="AC242" s="113"/>
      <c r="AD242" s="113"/>
      <c r="AE242" s="113"/>
      <c r="AF242" s="113"/>
    </row>
    <row r="243" spans="1:32" x14ac:dyDescent="0.2">
      <c r="A243" s="9">
        <v>45627</v>
      </c>
      <c r="B243" s="89">
        <f t="shared" si="6"/>
        <v>86923.198079999987</v>
      </c>
      <c r="C243" s="23">
        <v>51553.904600000002</v>
      </c>
      <c r="D243" s="24">
        <v>2862.2286300000001</v>
      </c>
      <c r="E243" s="24">
        <v>27847.525054779591</v>
      </c>
      <c r="F243" s="24">
        <v>660.63545522040795</v>
      </c>
      <c r="G243" s="24">
        <v>4.7896999999999998</v>
      </c>
      <c r="H243" s="24">
        <v>455.66156000000001</v>
      </c>
      <c r="I243" s="24">
        <v>3539.3336800000002</v>
      </c>
      <c r="J243" s="25">
        <v>-0.88060000000000005</v>
      </c>
      <c r="K243" s="117">
        <v>120.45099999999999</v>
      </c>
      <c r="L243" s="117">
        <v>16.917999999999999</v>
      </c>
      <c r="M243" s="117">
        <v>26.803999999999998</v>
      </c>
      <c r="N243" s="117">
        <v>1.579</v>
      </c>
      <c r="O243" s="117">
        <v>0.03</v>
      </c>
      <c r="P243" s="117">
        <v>0.90700000000000003</v>
      </c>
      <c r="Q243" s="118">
        <v>14.875</v>
      </c>
      <c r="R243" s="11">
        <v>430.40142082672543</v>
      </c>
      <c r="S243" s="11">
        <v>169.77458919493972</v>
      </c>
      <c r="T243" s="11">
        <v>1039.3272768989702</v>
      </c>
      <c r="U243" s="11">
        <v>418.54781507283025</v>
      </c>
      <c r="V243" s="11">
        <v>159.65666666666667</v>
      </c>
      <c r="W243" s="11">
        <v>502.40110253583242</v>
      </c>
      <c r="X243" s="7">
        <v>238.99159529411764</v>
      </c>
      <c r="Z243" s="113"/>
      <c r="AA243" s="113"/>
      <c r="AB243" s="113"/>
      <c r="AC243" s="113"/>
      <c r="AD243" s="113"/>
      <c r="AE243" s="113"/>
      <c r="AF243" s="113"/>
    </row>
    <row r="244" spans="1:32" x14ac:dyDescent="0.2">
      <c r="A244" s="8">
        <v>45658</v>
      </c>
      <c r="B244" s="41">
        <f>SUM(C244,D244,E244,G244,H244,I244)+J244+F244</f>
        <v>93143.41721</v>
      </c>
      <c r="C244" s="20">
        <v>56884.687989999999</v>
      </c>
      <c r="D244" s="21">
        <v>3433.9241400000001</v>
      </c>
      <c r="E244" s="21">
        <v>28153.506993078976</v>
      </c>
      <c r="F244" s="21">
        <v>571.24997692102761</v>
      </c>
      <c r="G244" s="21">
        <v>3.6142999999999996</v>
      </c>
      <c r="H244" s="21">
        <v>439.63243999999997</v>
      </c>
      <c r="I244" s="21">
        <v>3656.8013700000001</v>
      </c>
      <c r="J244" s="22">
        <v>0</v>
      </c>
      <c r="K244" s="114">
        <v>129.59800000000001</v>
      </c>
      <c r="L244" s="114">
        <v>20.024999999999999</v>
      </c>
      <c r="M244" s="114">
        <v>26.263000000000002</v>
      </c>
      <c r="N244" s="114">
        <v>1.3879999999999999</v>
      </c>
      <c r="O244" s="114">
        <v>2.5000000000000001E-2</v>
      </c>
      <c r="P244" s="114">
        <v>0.83799999999999997</v>
      </c>
      <c r="Q244" s="115">
        <v>15.156000000000001</v>
      </c>
      <c r="R244" s="10">
        <v>441.21913740952795</v>
      </c>
      <c r="S244" s="10">
        <v>171.85851385767791</v>
      </c>
      <c r="T244" s="10">
        <v>1072.4423390320983</v>
      </c>
      <c r="U244" s="10">
        <v>411.73948126801156</v>
      </c>
      <c r="V244" s="10">
        <v>144.572</v>
      </c>
      <c r="W244" s="10">
        <v>525.4363245823389</v>
      </c>
      <c r="X244" s="12">
        <v>242.64470638690884</v>
      </c>
      <c r="Z244" s="113"/>
      <c r="AA244" s="113"/>
      <c r="AB244" s="113"/>
      <c r="AC244" s="113"/>
      <c r="AD244" s="113"/>
      <c r="AE244" s="113"/>
      <c r="AF244" s="113"/>
    </row>
    <row r="245" spans="1:32" x14ac:dyDescent="0.2">
      <c r="A245" s="8">
        <v>45689</v>
      </c>
      <c r="B245" s="41">
        <f t="shared" si="6"/>
        <v>93935.554319999996</v>
      </c>
      <c r="C245" s="20">
        <v>56627.455170000001</v>
      </c>
      <c r="D245" s="21">
        <v>3756.8941700000005</v>
      </c>
      <c r="E245" s="21">
        <v>28454.812808013688</v>
      </c>
      <c r="F245" s="21">
        <v>839.67459198631025</v>
      </c>
      <c r="G245" s="21">
        <v>4.3899000000000008</v>
      </c>
      <c r="H245" s="21">
        <v>471.52640000000002</v>
      </c>
      <c r="I245" s="21">
        <v>3780.8012799999997</v>
      </c>
      <c r="J245" s="22">
        <v>0</v>
      </c>
      <c r="K245" s="114">
        <v>134.80199999999999</v>
      </c>
      <c r="L245" s="114">
        <v>22.661000000000001</v>
      </c>
      <c r="M245" s="114">
        <v>26.524000000000001</v>
      </c>
      <c r="N245" s="114">
        <v>1.6779999999999999</v>
      </c>
      <c r="O245" s="114">
        <v>2.9000000000000001E-2</v>
      </c>
      <c r="P245" s="114">
        <v>0.92200000000000004</v>
      </c>
      <c r="Q245" s="116">
        <v>15.56</v>
      </c>
      <c r="R245" s="10">
        <v>422.338161154879</v>
      </c>
      <c r="S245" s="10">
        <v>166.1852495476806</v>
      </c>
      <c r="T245" s="10">
        <v>1073.0959534760934</v>
      </c>
      <c r="U245" s="10">
        <v>500.54243146603039</v>
      </c>
      <c r="V245" s="10">
        <v>151.37586206896552</v>
      </c>
      <c r="W245" s="10">
        <v>512.72537960954344</v>
      </c>
      <c r="X245" s="6">
        <v>243.91072493573202</v>
      </c>
      <c r="Z245" s="113"/>
      <c r="AA245" s="113"/>
      <c r="AB245" s="113"/>
      <c r="AC245" s="113"/>
      <c r="AD245" s="113"/>
      <c r="AE245" s="113"/>
      <c r="AF245" s="113"/>
    </row>
    <row r="246" spans="1:32" x14ac:dyDescent="0.2">
      <c r="A246" s="8">
        <v>45717</v>
      </c>
      <c r="B246" s="41">
        <f t="shared" si="6"/>
        <v>90097.306230000002</v>
      </c>
      <c r="C246" s="20">
        <v>54777.909919999998</v>
      </c>
      <c r="D246" s="21">
        <v>4980.9546500000006</v>
      </c>
      <c r="E246" s="21">
        <v>25715.559746821851</v>
      </c>
      <c r="F246" s="21">
        <v>703.2380131781531</v>
      </c>
      <c r="G246" s="21">
        <v>5.5255000000000001</v>
      </c>
      <c r="H246" s="21">
        <v>414.45909999999998</v>
      </c>
      <c r="I246" s="21">
        <v>3500.0853999999999</v>
      </c>
      <c r="J246" s="22">
        <v>-0.42610000000000003</v>
      </c>
      <c r="K246" s="114">
        <v>139.745</v>
      </c>
      <c r="L246" s="114">
        <v>29.26</v>
      </c>
      <c r="M246" s="114">
        <v>25.888000000000002</v>
      </c>
      <c r="N246" s="114">
        <v>1.613</v>
      </c>
      <c r="O246" s="114">
        <v>3.3000000000000002E-2</v>
      </c>
      <c r="P246" s="114">
        <v>0.88300000000000001</v>
      </c>
      <c r="Q246" s="116">
        <v>15.359</v>
      </c>
      <c r="R246" s="10">
        <v>393.82728119074028</v>
      </c>
      <c r="S246" s="10">
        <v>170.58235440874881</v>
      </c>
      <c r="T246" s="10">
        <v>993.63997875463531</v>
      </c>
      <c r="U246" s="10">
        <v>436.11351518908805</v>
      </c>
      <c r="V246" s="10">
        <v>167.43939393939363</v>
      </c>
      <c r="W246" s="10">
        <v>469.37610419026043</v>
      </c>
      <c r="X246" s="6">
        <v>228.93612214336869</v>
      </c>
      <c r="Z246" s="113"/>
      <c r="AA246" s="113"/>
      <c r="AB246" s="113"/>
      <c r="AC246" s="113"/>
      <c r="AD246" s="113"/>
      <c r="AE246" s="113"/>
      <c r="AF246" s="113"/>
    </row>
    <row r="247" spans="1:32" x14ac:dyDescent="0.2">
      <c r="A247" s="8">
        <v>45748</v>
      </c>
      <c r="B247" s="41">
        <f t="shared" si="6"/>
        <v>95856.31912</v>
      </c>
      <c r="C247" s="20">
        <v>58435.323610000007</v>
      </c>
      <c r="D247" s="21">
        <v>3674.7077000000004</v>
      </c>
      <c r="E247" s="21">
        <v>28594.25373163095</v>
      </c>
      <c r="F247" s="21">
        <v>787.57873836905026</v>
      </c>
      <c r="G247" s="21">
        <v>6.4266999999999994</v>
      </c>
      <c r="H247" s="21">
        <v>465.22823999999997</v>
      </c>
      <c r="I247" s="21">
        <v>3892.8004000000001</v>
      </c>
      <c r="J247" s="22">
        <v>0</v>
      </c>
      <c r="K247" s="114">
        <v>134.45599999999999</v>
      </c>
      <c r="L247" s="114">
        <v>20.481999999999999</v>
      </c>
      <c r="M247" s="114">
        <v>25.901</v>
      </c>
      <c r="N247" s="114">
        <v>1.7769999999999999</v>
      </c>
      <c r="O247" s="114">
        <v>4.2000000000000003E-2</v>
      </c>
      <c r="P247" s="114">
        <v>0.89500000000000002</v>
      </c>
      <c r="Q247" s="116">
        <v>15.340999999999999</v>
      </c>
      <c r="R247" s="10">
        <v>436.55548209079546</v>
      </c>
      <c r="S247" s="10">
        <v>179.80345669368225</v>
      </c>
      <c r="T247" s="10">
        <v>1104.2059997683489</v>
      </c>
      <c r="U247" s="10">
        <v>443.29662352279121</v>
      </c>
      <c r="V247" s="10">
        <v>153.01666666666665</v>
      </c>
      <c r="W247" s="10">
        <v>521.17050279329601</v>
      </c>
      <c r="X247" s="6">
        <v>254.64701127696955</v>
      </c>
      <c r="Z247" s="113"/>
      <c r="AA247" s="113"/>
      <c r="AB247" s="113"/>
      <c r="AC247" s="113"/>
      <c r="AD247" s="113"/>
      <c r="AE247" s="113"/>
      <c r="AF247" s="113"/>
    </row>
    <row r="248" spans="1:32" x14ac:dyDescent="0.2">
      <c r="A248" s="8">
        <v>45778</v>
      </c>
      <c r="B248" s="41">
        <f t="shared" si="6"/>
        <v>88733.530339999983</v>
      </c>
      <c r="C248" s="20">
        <v>52966.69672</v>
      </c>
      <c r="D248" s="21">
        <v>2877.2139700000002</v>
      </c>
      <c r="E248" s="21">
        <v>27792.214890709842</v>
      </c>
      <c r="F248" s="21">
        <v>663.76214929015919</v>
      </c>
      <c r="G248" s="21">
        <v>5.9444999999999997</v>
      </c>
      <c r="H248" s="21">
        <v>471.20244000000002</v>
      </c>
      <c r="I248" s="21">
        <v>3956.4956699999998</v>
      </c>
      <c r="J248" s="22">
        <v>0</v>
      </c>
      <c r="K248" s="114">
        <v>110.45399999999999</v>
      </c>
      <c r="L248" s="114">
        <v>15.737</v>
      </c>
      <c r="M248" s="114">
        <v>25.652000000000001</v>
      </c>
      <c r="N248" s="114">
        <v>1.492</v>
      </c>
      <c r="O248" s="114">
        <v>3.9E-2</v>
      </c>
      <c r="P248" s="114">
        <v>0.86199999999999999</v>
      </c>
      <c r="Q248" s="116">
        <v>15.803000000000001</v>
      </c>
      <c r="R248" s="10">
        <v>481.63394299889546</v>
      </c>
      <c r="S248" s="10">
        <v>183.21076253415518</v>
      </c>
      <c r="T248" s="10">
        <v>1083.6873869483823</v>
      </c>
      <c r="U248" s="10">
        <v>444.98538873994636</v>
      </c>
      <c r="V248" s="10">
        <v>152.42307692307693</v>
      </c>
      <c r="W248" s="10">
        <v>546.69408352668097</v>
      </c>
      <c r="X248" s="6">
        <v>251.25382648864075</v>
      </c>
      <c r="Z248" s="113"/>
      <c r="AA248" s="113"/>
      <c r="AB248" s="113"/>
      <c r="AC248" s="113"/>
      <c r="AD248" s="113"/>
      <c r="AE248" s="113"/>
      <c r="AF248" s="113"/>
    </row>
    <row r="249" spans="1:32" x14ac:dyDescent="0.2">
      <c r="A249" s="8">
        <v>45809</v>
      </c>
      <c r="B249" s="41">
        <f t="shared" si="6"/>
        <v>88035.138590000002</v>
      </c>
      <c r="C249" s="20">
        <v>51117.455410000002</v>
      </c>
      <c r="D249" s="21">
        <v>2403.0034999999998</v>
      </c>
      <c r="E249" s="21">
        <v>29203.060265862739</v>
      </c>
      <c r="F249" s="21">
        <v>724.17719413725854</v>
      </c>
      <c r="G249" s="21">
        <v>9.5088999999999988</v>
      </c>
      <c r="H249" s="21">
        <v>466.32875000000001</v>
      </c>
      <c r="I249" s="21">
        <v>4111.6045700000004</v>
      </c>
      <c r="J249" s="22">
        <v>0</v>
      </c>
      <c r="K249" s="114">
        <v>106.431</v>
      </c>
      <c r="L249" s="114">
        <v>13.01</v>
      </c>
      <c r="M249" s="114">
        <v>25.635999999999999</v>
      </c>
      <c r="N249" s="114">
        <v>1.615</v>
      </c>
      <c r="O249" s="114">
        <v>4.2999999999999997E-2</v>
      </c>
      <c r="P249" s="114">
        <v>0.86699999999999999</v>
      </c>
      <c r="Q249" s="116">
        <v>15.743</v>
      </c>
      <c r="R249" s="10">
        <v>485.74</v>
      </c>
      <c r="S249" s="10">
        <v>185.17839354342811</v>
      </c>
      <c r="T249" s="10">
        <v>1139.6293228272741</v>
      </c>
      <c r="U249" s="10">
        <v>448.59851393188796</v>
      </c>
      <c r="V249" s="10">
        <v>221.13720930232557</v>
      </c>
      <c r="W249" s="10">
        <v>537.86476355247987</v>
      </c>
      <c r="X249" s="6">
        <v>262.02442291812235</v>
      </c>
      <c r="Z249" s="113"/>
      <c r="AA249" s="113"/>
      <c r="AB249" s="113"/>
      <c r="AC249" s="113"/>
      <c r="AD249" s="113"/>
      <c r="AE249" s="113"/>
      <c r="AF249" s="113"/>
    </row>
    <row r="250" spans="1:32" x14ac:dyDescent="0.2">
      <c r="A250" s="8">
        <v>45839</v>
      </c>
      <c r="B250" s="41">
        <f t="shared" si="6"/>
        <v>85035.433680000002</v>
      </c>
      <c r="C250" s="20">
        <v>48518.376190000003</v>
      </c>
      <c r="D250" s="21">
        <v>2379.7524500000009</v>
      </c>
      <c r="E250" s="21">
        <v>28999.563134876902</v>
      </c>
      <c r="F250" s="21">
        <v>718.55508512309461</v>
      </c>
      <c r="G250" s="21">
        <v>6.6631</v>
      </c>
      <c r="H250" s="21">
        <v>454.85192000000001</v>
      </c>
      <c r="I250" s="21">
        <v>3957.6717999999996</v>
      </c>
      <c r="J250" s="22">
        <v>0</v>
      </c>
      <c r="K250" s="114">
        <v>105.545</v>
      </c>
      <c r="L250" s="114">
        <v>12.974</v>
      </c>
      <c r="M250" s="114">
        <v>25.873999999999999</v>
      </c>
      <c r="N250" s="114">
        <v>1.6890000000000001</v>
      </c>
      <c r="O250" s="114">
        <v>3.6999999999999998E-2</v>
      </c>
      <c r="P250" s="114">
        <v>0.86899999999999999</v>
      </c>
      <c r="Q250" s="116">
        <v>15.284000000000001</v>
      </c>
      <c r="R250" s="10">
        <v>461.96618115495761</v>
      </c>
      <c r="S250" s="10">
        <v>183.90474872822568</v>
      </c>
      <c r="T250" s="10">
        <v>1121.4576362371454</v>
      </c>
      <c r="U250" s="10">
        <v>425.68211959739432</v>
      </c>
      <c r="V250" s="10">
        <v>180.1081081081081</v>
      </c>
      <c r="W250" s="10">
        <v>527.21429228998841</v>
      </c>
      <c r="X250" s="6">
        <v>259.69073540957868</v>
      </c>
      <c r="Z250" s="113"/>
      <c r="AA250" s="113"/>
      <c r="AB250" s="113"/>
      <c r="AC250" s="113"/>
      <c r="AD250" s="113"/>
      <c r="AE250" s="113"/>
      <c r="AF250" s="113"/>
    </row>
    <row r="251" spans="1:32" x14ac:dyDescent="0.2">
      <c r="A251" s="8">
        <v>45870</v>
      </c>
      <c r="B251" s="41">
        <f t="shared" si="6"/>
        <v>87801.937489999997</v>
      </c>
      <c r="C251" s="20">
        <v>48030.6679</v>
      </c>
      <c r="D251" s="21">
        <v>3960.1659599999998</v>
      </c>
      <c r="E251" s="21">
        <v>30513.10227411399</v>
      </c>
      <c r="F251" s="21">
        <v>758.53558588600742</v>
      </c>
      <c r="G251" s="21">
        <v>12.196300000000001</v>
      </c>
      <c r="H251" s="21">
        <v>475.36363</v>
      </c>
      <c r="I251" s="21">
        <v>4053.0321400000003</v>
      </c>
      <c r="J251" s="22">
        <v>-1.1263000000000001</v>
      </c>
      <c r="K251" s="114">
        <v>97.262</v>
      </c>
      <c r="L251" s="114">
        <v>17.106000000000002</v>
      </c>
      <c r="M251" s="114">
        <v>26.388000000000002</v>
      </c>
      <c r="N251" s="114">
        <v>1.68</v>
      </c>
      <c r="O251" s="114">
        <v>5.3999999999999999E-2</v>
      </c>
      <c r="P251" s="114">
        <v>0.86199999999999999</v>
      </c>
      <c r="Q251" s="116">
        <v>15.365</v>
      </c>
      <c r="R251" s="10">
        <v>496.46</v>
      </c>
      <c r="S251" s="10">
        <v>231.91</v>
      </c>
      <c r="T251" s="98">
        <v>1157.1777353342429</v>
      </c>
      <c r="U251" s="10">
        <v>451.84</v>
      </c>
      <c r="V251" s="10">
        <v>231.1</v>
      </c>
      <c r="W251" s="10">
        <v>551.5</v>
      </c>
      <c r="X251" s="6">
        <v>265.02999999999997</v>
      </c>
      <c r="Z251" s="113"/>
      <c r="AA251" s="113"/>
      <c r="AB251" s="113"/>
      <c r="AC251" s="113"/>
      <c r="AD251" s="113"/>
      <c r="AE251" s="113"/>
      <c r="AF251" s="113"/>
    </row>
    <row r="252" spans="1:32" x14ac:dyDescent="0.2">
      <c r="A252" s="8">
        <v>45901</v>
      </c>
      <c r="B252" s="41">
        <f t="shared" si="6"/>
        <v>88721.867329999994</v>
      </c>
      <c r="C252" s="20">
        <v>46706.971819999999</v>
      </c>
      <c r="D252" s="21">
        <v>6142.2295599999998</v>
      </c>
      <c r="E252" s="21">
        <v>30623.102542842571</v>
      </c>
      <c r="F252" s="21">
        <v>821.81407715742944</v>
      </c>
      <c r="G252" s="21">
        <v>7.7983000000000011</v>
      </c>
      <c r="H252" s="21">
        <v>467.95393000000001</v>
      </c>
      <c r="I252" s="21">
        <v>3951.9970999999996</v>
      </c>
      <c r="J252" s="22">
        <v>0</v>
      </c>
      <c r="K252" s="114">
        <v>95.057000000000002</v>
      </c>
      <c r="L252" s="114">
        <v>23.984000000000002</v>
      </c>
      <c r="M252" s="114">
        <v>26.158000000000001</v>
      </c>
      <c r="N252" s="114">
        <v>1.7470000000000001</v>
      </c>
      <c r="O252" s="114">
        <v>4.3999999999999997E-2</v>
      </c>
      <c r="P252" s="114">
        <v>0.89300000000000002</v>
      </c>
      <c r="Q252" s="116">
        <v>15.042</v>
      </c>
      <c r="R252" s="10">
        <v>493.7435518688776</v>
      </c>
      <c r="S252" s="10">
        <v>256.55168320546989</v>
      </c>
      <c r="T252" s="10">
        <v>1171.1028515176963</v>
      </c>
      <c r="U252" s="10">
        <v>470.57738981110475</v>
      </c>
      <c r="V252" s="10">
        <v>177.2340909090907</v>
      </c>
      <c r="W252" s="10">
        <v>524.02455767077151</v>
      </c>
      <c r="X252" s="6">
        <v>263.80394229490696</v>
      </c>
      <c r="Z252" s="113"/>
      <c r="AA252" s="113"/>
      <c r="AB252" s="113"/>
      <c r="AC252" s="113"/>
      <c r="AD252" s="113"/>
      <c r="AE252" s="113"/>
      <c r="AF252" s="113"/>
    </row>
    <row r="253" spans="1:32" x14ac:dyDescent="0.2">
      <c r="A253" s="8">
        <v>45931</v>
      </c>
      <c r="B253" s="41">
        <f t="shared" si="6"/>
        <v>81837.660449999981</v>
      </c>
      <c r="C253" s="20">
        <v>45863.64409999999</v>
      </c>
      <c r="D253" s="21">
        <v>2069.1131700000001</v>
      </c>
      <c r="E253" s="21">
        <v>28821.149249999995</v>
      </c>
      <c r="F253" s="21">
        <v>810.22064</v>
      </c>
      <c r="G253" s="21">
        <v>8.9306999999999999</v>
      </c>
      <c r="H253" s="21">
        <v>481.48768999999999</v>
      </c>
      <c r="I253" s="21">
        <v>3783.1149</v>
      </c>
      <c r="J253" s="22">
        <v>0</v>
      </c>
      <c r="K253" s="114">
        <v>97.667000000000002</v>
      </c>
      <c r="L253" s="114">
        <v>11.253</v>
      </c>
      <c r="M253" s="114">
        <v>25.4</v>
      </c>
      <c r="N253" s="114">
        <v>1.768</v>
      </c>
      <c r="O253" s="114">
        <v>4.4999999999999998E-2</v>
      </c>
      <c r="P253" s="114">
        <v>0.93300000000000005</v>
      </c>
      <c r="Q253" s="116">
        <v>14.911</v>
      </c>
      <c r="R253" s="10">
        <v>471.64</v>
      </c>
      <c r="S253" s="10">
        <v>184.49</v>
      </c>
      <c r="T253" s="10">
        <v>1135.2406015748031</v>
      </c>
      <c r="U253" s="10">
        <v>458.49</v>
      </c>
      <c r="V253" s="10">
        <v>198.46</v>
      </c>
      <c r="W253" s="10">
        <v>517.04</v>
      </c>
      <c r="X253" s="6">
        <v>254.44</v>
      </c>
      <c r="Z253" s="113"/>
      <c r="AA253" s="113"/>
      <c r="AB253" s="113"/>
      <c r="AC253" s="113"/>
      <c r="AD253" s="113"/>
      <c r="AE253" s="113"/>
      <c r="AF253" s="113"/>
    </row>
    <row r="254" spans="1:32" x14ac:dyDescent="0.2">
      <c r="A254" s="8">
        <v>45962</v>
      </c>
      <c r="B254" s="41">
        <f t="shared" si="6"/>
        <v>89454.790279999987</v>
      </c>
      <c r="C254" s="20">
        <v>51852.145839999997</v>
      </c>
      <c r="D254" s="21">
        <v>3005.4320200000006</v>
      </c>
      <c r="E254" s="21">
        <v>29419.411129999997</v>
      </c>
      <c r="F254" s="21">
        <v>805.48434999999995</v>
      </c>
      <c r="G254" s="21">
        <v>6.0406000000000004</v>
      </c>
      <c r="H254" s="21">
        <v>536.48830000000009</v>
      </c>
      <c r="I254" s="21">
        <v>3829.7880399999999</v>
      </c>
      <c r="J254" s="22">
        <v>0</v>
      </c>
      <c r="K254" s="114">
        <v>113.80500000000001</v>
      </c>
      <c r="L254" s="114">
        <v>16.207000000000001</v>
      </c>
      <c r="M254" s="114">
        <v>25.158999999999999</v>
      </c>
      <c r="N254" s="114">
        <v>1.7450000000000001</v>
      </c>
      <c r="O254" s="114">
        <v>4.2999999999999997E-2</v>
      </c>
      <c r="P254" s="114">
        <v>1.0369999999999999</v>
      </c>
      <c r="Q254" s="116">
        <v>14.512</v>
      </c>
      <c r="R254" s="10">
        <v>454.28</v>
      </c>
      <c r="S254" s="10">
        <v>185.71</v>
      </c>
      <c r="T254" s="10">
        <v>1169.7190448745976</v>
      </c>
      <c r="U254" s="10">
        <v>461.75</v>
      </c>
      <c r="V254" s="10">
        <v>140.47999999999999</v>
      </c>
      <c r="W254" s="10">
        <v>518.5</v>
      </c>
      <c r="X254" s="6">
        <v>264.72000000000003</v>
      </c>
      <c r="Z254" s="113"/>
      <c r="AA254" s="113"/>
      <c r="AB254" s="113"/>
      <c r="AC254" s="113"/>
      <c r="AD254" s="113"/>
      <c r="AE254" s="113"/>
      <c r="AF254" s="113"/>
    </row>
    <row r="255" spans="1:32" x14ac:dyDescent="0.2">
      <c r="A255" s="9">
        <v>45992</v>
      </c>
      <c r="B255" s="89">
        <f t="shared" si="6"/>
        <v>85973.352070000008</v>
      </c>
      <c r="C255" s="23">
        <v>50532.717539999998</v>
      </c>
      <c r="D255" s="24">
        <v>2566.5953</v>
      </c>
      <c r="E255" s="24">
        <v>27981.005584190672</v>
      </c>
      <c r="F255" s="24">
        <v>675.02340580932855</v>
      </c>
      <c r="G255" s="24">
        <v>2.5610999999999997</v>
      </c>
      <c r="H255" s="24">
        <v>572.76070000000004</v>
      </c>
      <c r="I255" s="24">
        <v>3642.9792400000001</v>
      </c>
      <c r="J255" s="25">
        <v>-0.2908</v>
      </c>
      <c r="K255" s="117">
        <v>109.988</v>
      </c>
      <c r="L255" s="117">
        <v>14.09</v>
      </c>
      <c r="M255" s="117">
        <v>24.602</v>
      </c>
      <c r="N255" s="117">
        <v>1.526</v>
      </c>
      <c r="O255" s="117">
        <v>2.5000000000000001E-2</v>
      </c>
      <c r="P255" s="117">
        <v>1.0760000000000001</v>
      </c>
      <c r="Q255" s="118">
        <v>14.071</v>
      </c>
      <c r="R255" s="11">
        <v>454.86</v>
      </c>
      <c r="S255" s="11">
        <v>182.6</v>
      </c>
      <c r="T255" s="11">
        <v>1137.6625664580115</v>
      </c>
      <c r="U255" s="11">
        <v>442.47</v>
      </c>
      <c r="V255" s="11">
        <v>102.44</v>
      </c>
      <c r="W255" s="11">
        <v>532.30999999999995</v>
      </c>
      <c r="X255" s="7">
        <v>259.7</v>
      </c>
      <c r="Z255" s="113"/>
      <c r="AA255" s="113"/>
      <c r="AB255" s="113"/>
      <c r="AC255" s="113"/>
      <c r="AD255" s="113"/>
      <c r="AE255" s="113"/>
      <c r="AF255" s="113"/>
    </row>
    <row r="256" spans="1:32" x14ac:dyDescent="0.2">
      <c r="A256" s="8">
        <v>46023</v>
      </c>
      <c r="B256" s="41">
        <f>SUM(C256,D256,E256,G256,H256,I256)+J256+F256</f>
        <v>91017.643430000011</v>
      </c>
      <c r="C256" s="20">
        <v>54146.671089999996</v>
      </c>
      <c r="D256" s="21">
        <v>3347.8895899999998</v>
      </c>
      <c r="E256" s="21">
        <v>28505.92316825753</v>
      </c>
      <c r="F256" s="21">
        <v>619.35703174246964</v>
      </c>
      <c r="G256" s="21">
        <v>3.1133999999999999</v>
      </c>
      <c r="H256" s="21">
        <v>548.25826000000006</v>
      </c>
      <c r="I256" s="21">
        <v>3846.4308900000001</v>
      </c>
      <c r="J256" s="22">
        <v>0</v>
      </c>
      <c r="K256" s="114">
        <v>110.578</v>
      </c>
      <c r="L256" s="114">
        <v>17.079999999999998</v>
      </c>
      <c r="M256" s="114">
        <v>24.436</v>
      </c>
      <c r="N256" s="114">
        <v>1.323</v>
      </c>
      <c r="O256" s="114">
        <v>2.5999999999999999E-2</v>
      </c>
      <c r="P256" s="114">
        <v>0.96899999999999997</v>
      </c>
      <c r="Q256" s="115">
        <v>14.555999999999999</v>
      </c>
      <c r="R256" s="10">
        <v>491.75</v>
      </c>
      <c r="S256" s="10">
        <v>196.49</v>
      </c>
      <c r="T256" s="10">
        <f>('[1]V ZFNP'!B39*'[1]V ZFNP'!B28-'[1]V ZFNP'!B40*'[1]V ZFNP'!B29)/('[1]V ZFNP'!B28-'[1]V ZFNP'!B29)</f>
        <v>1167.1181887379275</v>
      </c>
      <c r="U256" s="10">
        <v>468.37</v>
      </c>
      <c r="V256" s="10">
        <v>119.75</v>
      </c>
      <c r="W256" s="10">
        <v>566.07000000000005</v>
      </c>
      <c r="X256" s="12">
        <v>265.19</v>
      </c>
    </row>
    <row r="257" spans="1:24" x14ac:dyDescent="0.2">
      <c r="A257" s="8">
        <v>46054</v>
      </c>
      <c r="B257" s="41">
        <f t="shared" ref="B257:B267" si="7">SUM(C257,D257,E257,G257,H257,I257)+J257+F257</f>
        <v>88241.932069999995</v>
      </c>
      <c r="C257" s="20">
        <v>51226.578649999996</v>
      </c>
      <c r="D257" s="21">
        <v>3101.8502999999996</v>
      </c>
      <c r="E257" s="21">
        <v>28466.039470000003</v>
      </c>
      <c r="F257" s="21">
        <v>890.1480600000001</v>
      </c>
      <c r="G257" s="21">
        <v>3.7612999999999999</v>
      </c>
      <c r="H257" s="21">
        <v>575.30624</v>
      </c>
      <c r="I257" s="21">
        <v>3978.9239500000003</v>
      </c>
      <c r="J257" s="22">
        <v>-0.67589999999999995</v>
      </c>
      <c r="K257" s="114">
        <v>104.887</v>
      </c>
      <c r="L257" s="114">
        <v>16.597999999999999</v>
      </c>
      <c r="M257" s="114">
        <v>24.542000000000002</v>
      </c>
      <c r="N257" s="114">
        <v>1.667</v>
      </c>
      <c r="O257" s="114">
        <v>0.04</v>
      </c>
      <c r="P257" s="114">
        <v>1.038</v>
      </c>
      <c r="Q257" s="116">
        <v>15.022</v>
      </c>
      <c r="R257" s="10">
        <v>490.85419403739263</v>
      </c>
      <c r="S257" s="10">
        <v>187.11314616218823</v>
      </c>
      <c r="T257" s="10">
        <v>1160.0740334935988</v>
      </c>
      <c r="U257" s="10">
        <v>534.06640671865625</v>
      </c>
      <c r="V257" s="10">
        <v>94.032499999999999</v>
      </c>
      <c r="W257" s="10">
        <v>555.04213872832372</v>
      </c>
      <c r="X257" s="6">
        <v>265.5218113433624</v>
      </c>
    </row>
    <row r="258" spans="1:24" x14ac:dyDescent="0.2">
      <c r="A258" s="8">
        <v>46082</v>
      </c>
      <c r="B258" s="41">
        <f t="shared" si="7"/>
        <v>84252.672819999992</v>
      </c>
      <c r="C258" s="20">
        <v>49516.42577999999</v>
      </c>
      <c r="D258" s="21">
        <v>4040.9186</v>
      </c>
      <c r="E258" s="21">
        <v>25745.082825423888</v>
      </c>
      <c r="F258" s="21">
        <v>737.20739457611057</v>
      </c>
      <c r="G258" s="21">
        <v>8.6596000000000011</v>
      </c>
      <c r="H258" s="21">
        <v>558.04610000000002</v>
      </c>
      <c r="I258" s="21">
        <v>3647.8136199999994</v>
      </c>
      <c r="J258" s="22">
        <v>-1.4810999999999999</v>
      </c>
      <c r="K258" s="114">
        <v>106.253</v>
      </c>
      <c r="L258" s="114">
        <v>21.922999999999998</v>
      </c>
      <c r="M258" s="114">
        <v>24.12</v>
      </c>
      <c r="N258" s="114">
        <v>1.5760000000000001</v>
      </c>
      <c r="O258" s="114">
        <v>4.3999999999999997E-2</v>
      </c>
      <c r="P258" s="114">
        <v>1.069</v>
      </c>
      <c r="Q258" s="116">
        <v>14.663</v>
      </c>
      <c r="R258" s="10">
        <v>468.2</v>
      </c>
      <c r="S258" s="10">
        <v>184.75</v>
      </c>
      <c r="T258" s="10">
        <v>1068.0901227197348</v>
      </c>
      <c r="U258" s="10">
        <v>468.08</v>
      </c>
      <c r="V258" s="10">
        <v>196.81</v>
      </c>
      <c r="W258" s="10">
        <v>522.03</v>
      </c>
      <c r="X258" s="6">
        <v>249.52</v>
      </c>
    </row>
    <row r="259" spans="1:24" x14ac:dyDescent="0.2">
      <c r="A259" s="8">
        <v>46113</v>
      </c>
      <c r="B259" s="41">
        <f t="shared" si="7"/>
        <v>90926.27999000001</v>
      </c>
      <c r="C259" s="20">
        <v>53425.651939999996</v>
      </c>
      <c r="D259" s="21">
        <v>3499.7896000000001</v>
      </c>
      <c r="E259" s="21">
        <v>28494.490810000003</v>
      </c>
      <c r="F259" s="21">
        <v>803.95323999999994</v>
      </c>
      <c r="G259" s="21">
        <v>7.9077999999999991</v>
      </c>
      <c r="H259" s="21">
        <v>617.81089999999995</v>
      </c>
      <c r="I259" s="21">
        <v>4076.6757000000002</v>
      </c>
      <c r="J259" s="22">
        <v>0</v>
      </c>
      <c r="K259" s="114">
        <v>105.325</v>
      </c>
      <c r="L259" s="114">
        <v>18.635000000000002</v>
      </c>
      <c r="M259" s="114">
        <v>24.103000000000002</v>
      </c>
      <c r="N259" s="114">
        <v>1.714</v>
      </c>
      <c r="O259" s="114">
        <v>3.1E-2</v>
      </c>
      <c r="P259" s="114">
        <v>1.103</v>
      </c>
      <c r="Q259" s="116">
        <v>14.914999999999999</v>
      </c>
      <c r="R259" s="10">
        <v>509.43</v>
      </c>
      <c r="S259" s="10">
        <v>188.28</v>
      </c>
      <c r="T259" s="10">
        <v>1182.966601252956</v>
      </c>
      <c r="U259" s="10">
        <v>469.36</v>
      </c>
      <c r="V259" s="10">
        <v>255.09</v>
      </c>
      <c r="W259" s="10">
        <v>560.51</v>
      </c>
      <c r="X259" s="6">
        <v>274.08</v>
      </c>
    </row>
    <row r="260" spans="1:24" x14ac:dyDescent="0.2">
      <c r="A260" s="8">
        <v>46143</v>
      </c>
      <c r="B260" s="41">
        <f t="shared" si="7"/>
        <v>86012.125090000016</v>
      </c>
      <c r="C260" s="20">
        <v>49977.769189999999</v>
      </c>
      <c r="D260" s="21">
        <v>2864.6462999999999</v>
      </c>
      <c r="E260" s="21">
        <v>27771.923720000006</v>
      </c>
      <c r="F260" s="21">
        <v>740.5580799999999</v>
      </c>
      <c r="G260" s="21">
        <v>9.9154999999999998</v>
      </c>
      <c r="H260" s="21">
        <v>588.53869999999995</v>
      </c>
      <c r="I260" s="21">
        <v>4058.7735999999995</v>
      </c>
      <c r="J260" s="22">
        <v>0</v>
      </c>
      <c r="K260" s="114">
        <v>95.652000000000001</v>
      </c>
      <c r="L260" s="114">
        <v>15.433999999999999</v>
      </c>
      <c r="M260" s="114">
        <v>24.030999999999999</v>
      </c>
      <c r="N260" s="114">
        <v>1.5620000000000001</v>
      </c>
      <c r="O260" s="114">
        <v>4.4999999999999998E-2</v>
      </c>
      <c r="P260" s="114">
        <v>1.069</v>
      </c>
      <c r="Q260" s="116">
        <v>15.032999999999999</v>
      </c>
      <c r="R260" s="10">
        <v>525.61</v>
      </c>
      <c r="S260" s="10">
        <v>186.2</v>
      </c>
      <c r="T260" s="10">
        <v>1155.6707469518542</v>
      </c>
      <c r="U260" s="10">
        <v>474.24</v>
      </c>
      <c r="V260" s="10">
        <v>220.34</v>
      </c>
      <c r="W260" s="10">
        <v>550.54999999999995</v>
      </c>
      <c r="X260" s="6">
        <v>271.02</v>
      </c>
    </row>
    <row r="261" spans="1:24" x14ac:dyDescent="0.2">
      <c r="A261" s="8">
        <v>46174</v>
      </c>
      <c r="B261" s="41">
        <f t="shared" si="7"/>
        <v>87745.927180000013</v>
      </c>
      <c r="C261" s="20">
        <v>50038.456449999998</v>
      </c>
      <c r="D261" s="21">
        <v>2868.5543000000002</v>
      </c>
      <c r="E261" s="21">
        <v>29265.660609999999</v>
      </c>
      <c r="F261" s="21">
        <v>749.57821000000001</v>
      </c>
      <c r="G261" s="21">
        <v>8.9552000000000014</v>
      </c>
      <c r="H261" s="21">
        <v>644.81639999999993</v>
      </c>
      <c r="I261" s="21">
        <v>4169.9060099999997</v>
      </c>
      <c r="J261" s="22">
        <v>0</v>
      </c>
      <c r="K261" s="114">
        <v>91.355000000000004</v>
      </c>
      <c r="L261" s="114">
        <v>17.454999999999998</v>
      </c>
      <c r="M261" s="114">
        <v>23.997</v>
      </c>
      <c r="N261" s="114">
        <v>1.5349999999999999</v>
      </c>
      <c r="O261" s="114">
        <v>3.7999999999999999E-2</v>
      </c>
      <c r="P261" s="114">
        <v>1.111</v>
      </c>
      <c r="Q261" s="116">
        <v>14.848000000000001</v>
      </c>
      <c r="R261" s="10">
        <f>'[2]rok 2026'!$G$34</f>
        <v>549.92090296097535</v>
      </c>
      <c r="S261" s="10">
        <f>'[2]rok 2026'!$G$35</f>
        <v>164.6307596677164</v>
      </c>
      <c r="T261" s="10">
        <v>1220.2058065591532</v>
      </c>
      <c r="U261" s="10">
        <v>488.58</v>
      </c>
      <c r="V261" s="10">
        <v>235.66</v>
      </c>
      <c r="W261" s="10">
        <v>580.70000000000005</v>
      </c>
      <c r="X261" s="6">
        <v>281.66000000000003</v>
      </c>
    </row>
    <row r="262" spans="1:24" x14ac:dyDescent="0.2">
      <c r="A262" s="8">
        <v>46204</v>
      </c>
      <c r="B262" s="41">
        <f t="shared" si="7"/>
        <v>84155.539730000004</v>
      </c>
      <c r="C262" s="20">
        <v>47214.351759999998</v>
      </c>
      <c r="D262" s="21">
        <v>2541.2834000000003</v>
      </c>
      <c r="E262" s="21">
        <v>28955.801353738319</v>
      </c>
      <c r="F262" s="21">
        <v>745.84084626168112</v>
      </c>
      <c r="G262" s="21">
        <v>9.7243999999999993</v>
      </c>
      <c r="H262" s="21">
        <v>660.78103999999996</v>
      </c>
      <c r="I262" s="21">
        <v>4027.75693</v>
      </c>
      <c r="J262" s="22">
        <v>0</v>
      </c>
      <c r="K262" s="114">
        <v>88.492000000000004</v>
      </c>
      <c r="L262" s="114">
        <v>12.467000000000001</v>
      </c>
      <c r="M262" s="114">
        <v>24.198</v>
      </c>
      <c r="N262" s="114">
        <v>1.538</v>
      </c>
      <c r="O262" s="114">
        <v>3.7999999999999999E-2</v>
      </c>
      <c r="P262" s="114">
        <v>1.179</v>
      </c>
      <c r="Q262" s="116">
        <v>14.645</v>
      </c>
      <c r="R262" s="10">
        <v>535.83243106721511</v>
      </c>
      <c r="S262" s="10">
        <v>204.22634154167</v>
      </c>
      <c r="T262" s="10">
        <v>1196.8558637077444</v>
      </c>
      <c r="U262" s="10">
        <v>485.03777633289985</v>
      </c>
      <c r="V262" s="10">
        <v>255.90526315789472</v>
      </c>
      <c r="W262" s="10">
        <v>560.45889737065318</v>
      </c>
      <c r="X262" s="6">
        <v>276.0668644588597</v>
      </c>
    </row>
    <row r="263" spans="1:24" x14ac:dyDescent="0.2">
      <c r="A263" s="8">
        <v>46235</v>
      </c>
      <c r="B263" s="41">
        <f t="shared" si="7"/>
        <v>0</v>
      </c>
      <c r="C263" s="20"/>
      <c r="D263" s="21"/>
      <c r="E263" s="21"/>
      <c r="F263" s="21"/>
      <c r="G263" s="21"/>
      <c r="H263" s="21"/>
      <c r="I263" s="21"/>
      <c r="J263" s="22"/>
      <c r="K263" s="114"/>
      <c r="L263" s="114"/>
      <c r="M263" s="114"/>
      <c r="N263" s="114"/>
      <c r="O263" s="114"/>
      <c r="P263" s="114"/>
      <c r="Q263" s="116"/>
      <c r="R263" s="10"/>
      <c r="S263" s="10"/>
      <c r="T263" s="98"/>
      <c r="U263" s="10"/>
      <c r="V263" s="10"/>
      <c r="W263" s="10"/>
      <c r="X263" s="6"/>
    </row>
    <row r="264" spans="1:24" x14ac:dyDescent="0.2">
      <c r="A264" s="8">
        <v>46266</v>
      </c>
      <c r="B264" s="41">
        <f t="shared" si="7"/>
        <v>0</v>
      </c>
      <c r="C264" s="20"/>
      <c r="D264" s="21"/>
      <c r="E264" s="21"/>
      <c r="F264" s="21"/>
      <c r="G264" s="21"/>
      <c r="H264" s="21"/>
      <c r="I264" s="21"/>
      <c r="J264" s="22"/>
      <c r="K264" s="114"/>
      <c r="L264" s="114"/>
      <c r="M264" s="114"/>
      <c r="N264" s="114"/>
      <c r="O264" s="114"/>
      <c r="P264" s="114"/>
      <c r="Q264" s="116"/>
      <c r="R264" s="10"/>
      <c r="S264" s="10"/>
      <c r="T264" s="10"/>
      <c r="U264" s="10"/>
      <c r="V264" s="10"/>
      <c r="W264" s="10"/>
      <c r="X264" s="6"/>
    </row>
    <row r="265" spans="1:24" x14ac:dyDescent="0.2">
      <c r="A265" s="8">
        <v>46296</v>
      </c>
      <c r="B265" s="41">
        <f t="shared" si="7"/>
        <v>0</v>
      </c>
      <c r="C265" s="20"/>
      <c r="D265" s="21"/>
      <c r="E265" s="21"/>
      <c r="F265" s="21"/>
      <c r="G265" s="21"/>
      <c r="H265" s="21"/>
      <c r="I265" s="21"/>
      <c r="J265" s="22"/>
      <c r="K265" s="114"/>
      <c r="L265" s="114"/>
      <c r="M265" s="114"/>
      <c r="N265" s="114"/>
      <c r="O265" s="114"/>
      <c r="P265" s="114"/>
      <c r="Q265" s="116"/>
      <c r="R265" s="10"/>
      <c r="S265" s="10"/>
      <c r="T265" s="10"/>
      <c r="U265" s="10"/>
      <c r="V265" s="10"/>
      <c r="W265" s="10"/>
      <c r="X265" s="6"/>
    </row>
    <row r="266" spans="1:24" x14ac:dyDescent="0.2">
      <c r="A266" s="8">
        <v>46327</v>
      </c>
      <c r="B266" s="41">
        <f t="shared" si="7"/>
        <v>0</v>
      </c>
      <c r="C266" s="20"/>
      <c r="D266" s="21"/>
      <c r="E266" s="21"/>
      <c r="F266" s="21"/>
      <c r="G266" s="21"/>
      <c r="H266" s="21"/>
      <c r="I266" s="21"/>
      <c r="J266" s="22"/>
      <c r="K266" s="114"/>
      <c r="L266" s="114"/>
      <c r="M266" s="114"/>
      <c r="N266" s="114"/>
      <c r="O266" s="114"/>
      <c r="P266" s="114"/>
      <c r="Q266" s="116"/>
      <c r="R266" s="10"/>
      <c r="S266" s="10"/>
      <c r="T266" s="10"/>
      <c r="U266" s="10"/>
      <c r="V266" s="10"/>
      <c r="W266" s="10"/>
      <c r="X266" s="6"/>
    </row>
    <row r="267" spans="1:24" x14ac:dyDescent="0.2">
      <c r="A267" s="9">
        <v>46357</v>
      </c>
      <c r="B267" s="89">
        <f t="shared" si="7"/>
        <v>0</v>
      </c>
      <c r="C267" s="23"/>
      <c r="D267" s="24"/>
      <c r="E267" s="24"/>
      <c r="F267" s="24"/>
      <c r="G267" s="24"/>
      <c r="H267" s="24"/>
      <c r="I267" s="24"/>
      <c r="J267" s="25"/>
      <c r="K267" s="117"/>
      <c r="L267" s="117"/>
      <c r="M267" s="117"/>
      <c r="N267" s="117"/>
      <c r="O267" s="117"/>
      <c r="P267" s="117"/>
      <c r="Q267" s="118"/>
      <c r="R267" s="11"/>
      <c r="S267" s="11"/>
      <c r="T267" s="11"/>
      <c r="U267" s="11"/>
      <c r="V267" s="11"/>
      <c r="W267" s="11"/>
      <c r="X267" s="7"/>
    </row>
  </sheetData>
  <mergeCells count="3">
    <mergeCell ref="C2:J2"/>
    <mergeCell ref="K2:Q2"/>
    <mergeCell ref="R2:X2"/>
  </mergeCells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66"/>
  <sheetViews>
    <sheetView zoomScaleNormal="100" workbookViewId="0">
      <pane xSplit="1" ySplit="2" topLeftCell="B242" activePane="bottomRight" state="frozen"/>
      <selection pane="topRight" activeCell="B1" sqref="B1"/>
      <selection pane="bottomLeft" activeCell="A3" sqref="A3"/>
      <selection pane="bottomRight" activeCell="A261" sqref="A261"/>
    </sheetView>
  </sheetViews>
  <sheetFormatPr defaultRowHeight="14.25" x14ac:dyDescent="0.2"/>
  <cols>
    <col min="1" max="4" width="15.625" customWidth="1"/>
    <col min="8" max="8" width="8.625"/>
    <col min="9" max="9" width="9.125" bestFit="1" customWidth="1"/>
  </cols>
  <sheetData>
    <row r="1" spans="1:14" ht="15.75" customHeight="1" x14ac:dyDescent="0.2">
      <c r="A1" s="135" t="s">
        <v>103</v>
      </c>
      <c r="B1" s="136"/>
      <c r="C1" s="136"/>
      <c r="D1" s="136"/>
      <c r="E1" s="136"/>
      <c r="F1" s="136"/>
      <c r="G1" s="136"/>
      <c r="H1" s="136"/>
      <c r="I1" s="136"/>
      <c r="J1" s="136"/>
      <c r="K1" s="13"/>
      <c r="L1" s="13"/>
      <c r="M1" s="13"/>
      <c r="N1" s="13"/>
    </row>
    <row r="2" spans="1:14" ht="76.5" x14ac:dyDescent="0.2">
      <c r="A2" s="58" t="s">
        <v>19</v>
      </c>
      <c r="B2" s="59" t="s">
        <v>26</v>
      </c>
      <c r="C2" s="60" t="s">
        <v>14</v>
      </c>
      <c r="D2" s="61" t="s">
        <v>15</v>
      </c>
      <c r="E2" s="62" t="s">
        <v>20</v>
      </c>
      <c r="F2" s="62" t="s">
        <v>21</v>
      </c>
      <c r="G2" s="62" t="s">
        <v>22</v>
      </c>
      <c r="H2" s="62" t="s">
        <v>27</v>
      </c>
      <c r="I2" s="63" t="s">
        <v>28</v>
      </c>
      <c r="J2" s="63" t="s">
        <v>23</v>
      </c>
    </row>
    <row r="3" spans="1:14" x14ac:dyDescent="0.2">
      <c r="A3" s="8">
        <v>38353</v>
      </c>
      <c r="B3" s="16">
        <f>C3*D3/1000</f>
        <v>7.506005</v>
      </c>
      <c r="C3" s="14">
        <v>166.3306889445343</v>
      </c>
      <c r="D3" s="109">
        <v>45.127000000000002</v>
      </c>
      <c r="E3" s="122">
        <v>0</v>
      </c>
      <c r="F3" s="106">
        <v>0</v>
      </c>
      <c r="G3" s="106">
        <v>0</v>
      </c>
      <c r="H3" s="106">
        <v>0</v>
      </c>
      <c r="I3" s="106">
        <v>0</v>
      </c>
      <c r="J3" s="34">
        <f>(B3+E3+F3+G3+H3+I3)</f>
        <v>7.506005</v>
      </c>
    </row>
    <row r="4" spans="1:14" x14ac:dyDescent="0.2">
      <c r="A4" s="8">
        <v>38384</v>
      </c>
      <c r="B4" s="16">
        <f t="shared" ref="B4:B67" si="0">C4*D4/1000</f>
        <v>8.4554749999999981</v>
      </c>
      <c r="C4" s="14">
        <v>171.13228359205812</v>
      </c>
      <c r="D4" s="109">
        <v>49.408999999999999</v>
      </c>
      <c r="E4" s="122">
        <v>0</v>
      </c>
      <c r="F4" s="106">
        <v>0</v>
      </c>
      <c r="G4" s="106">
        <v>0</v>
      </c>
      <c r="H4" s="106">
        <v>0</v>
      </c>
      <c r="I4" s="106">
        <v>0</v>
      </c>
      <c r="J4" s="35">
        <f t="shared" ref="J4:J14" si="1">(B4+E4+F4+G4+H4+I4)</f>
        <v>8.4554749999999981</v>
      </c>
    </row>
    <row r="5" spans="1:14" x14ac:dyDescent="0.2">
      <c r="A5" s="8">
        <v>38412</v>
      </c>
      <c r="B5" s="16">
        <f t="shared" si="0"/>
        <v>7.8758059999999999</v>
      </c>
      <c r="C5" s="14">
        <v>164.30863914213589</v>
      </c>
      <c r="D5" s="109">
        <v>47.933</v>
      </c>
      <c r="E5" s="122">
        <v>0</v>
      </c>
      <c r="F5" s="106">
        <v>0</v>
      </c>
      <c r="G5" s="106">
        <v>0</v>
      </c>
      <c r="H5" s="106">
        <v>0.67801099999999992</v>
      </c>
      <c r="I5" s="106">
        <v>0</v>
      </c>
      <c r="J5" s="35">
        <f t="shared" si="1"/>
        <v>8.5538170000000004</v>
      </c>
    </row>
    <row r="6" spans="1:14" x14ac:dyDescent="0.2">
      <c r="A6" s="8">
        <v>38443</v>
      </c>
      <c r="B6" s="16">
        <f t="shared" si="0"/>
        <v>8.1243750000000006</v>
      </c>
      <c r="C6" s="14">
        <v>176.03516640665626</v>
      </c>
      <c r="D6" s="109">
        <v>46.152000000000001</v>
      </c>
      <c r="E6" s="122">
        <v>0</v>
      </c>
      <c r="F6" s="106">
        <v>0</v>
      </c>
      <c r="G6" s="106">
        <v>0</v>
      </c>
      <c r="H6" s="106">
        <v>0.41545100000000001</v>
      </c>
      <c r="I6" s="106">
        <v>-1.4270000000000001E-3</v>
      </c>
      <c r="J6" s="35">
        <f t="shared" si="1"/>
        <v>8.5383990000000018</v>
      </c>
    </row>
    <row r="7" spans="1:14" x14ac:dyDescent="0.2">
      <c r="A7" s="8">
        <v>38473</v>
      </c>
      <c r="B7" s="16">
        <f t="shared" si="0"/>
        <v>7.0422040000000008</v>
      </c>
      <c r="C7" s="14">
        <v>166.50204515900225</v>
      </c>
      <c r="D7" s="109">
        <v>42.295000000000002</v>
      </c>
      <c r="E7" s="122">
        <v>0</v>
      </c>
      <c r="F7" s="106">
        <v>0</v>
      </c>
      <c r="G7" s="106">
        <v>0</v>
      </c>
      <c r="H7" s="106">
        <v>0</v>
      </c>
      <c r="I7" s="106">
        <v>2.8879999999999999E-3</v>
      </c>
      <c r="J7" s="35">
        <f t="shared" si="1"/>
        <v>7.0450920000000004</v>
      </c>
    </row>
    <row r="8" spans="1:14" x14ac:dyDescent="0.2">
      <c r="A8" s="8">
        <v>38504</v>
      </c>
      <c r="B8" s="16">
        <f t="shared" si="0"/>
        <v>6.7681269999999998</v>
      </c>
      <c r="C8" s="14">
        <v>174.49022893678458</v>
      </c>
      <c r="D8" s="109">
        <v>38.787999999999997</v>
      </c>
      <c r="E8" s="122">
        <v>0</v>
      </c>
      <c r="F8" s="106">
        <v>0</v>
      </c>
      <c r="G8" s="106">
        <v>0</v>
      </c>
      <c r="H8" s="106">
        <v>0</v>
      </c>
      <c r="I8" s="106">
        <v>-1.3569999999999999E-3</v>
      </c>
      <c r="J8" s="35">
        <f t="shared" si="1"/>
        <v>6.7667700000000002</v>
      </c>
    </row>
    <row r="9" spans="1:14" x14ac:dyDescent="0.2">
      <c r="A9" s="8">
        <v>38534</v>
      </c>
      <c r="B9" s="16">
        <f t="shared" si="0"/>
        <v>6.2362510000000002</v>
      </c>
      <c r="C9" s="14">
        <v>177.34759981799567</v>
      </c>
      <c r="D9" s="109">
        <v>35.164000000000001</v>
      </c>
      <c r="E9" s="122">
        <v>0</v>
      </c>
      <c r="F9" s="106">
        <v>0</v>
      </c>
      <c r="G9" s="106">
        <v>0</v>
      </c>
      <c r="H9" s="106">
        <v>0</v>
      </c>
      <c r="I9" s="106">
        <v>0</v>
      </c>
      <c r="J9" s="35">
        <f t="shared" si="1"/>
        <v>6.2362510000000002</v>
      </c>
    </row>
    <row r="10" spans="1:14" x14ac:dyDescent="0.2">
      <c r="A10" s="8">
        <v>38565</v>
      </c>
      <c r="B10" s="16">
        <f t="shared" si="0"/>
        <v>6.2799180000000003</v>
      </c>
      <c r="C10" s="14">
        <v>184.89380244369204</v>
      </c>
      <c r="D10" s="109">
        <v>33.965000000000003</v>
      </c>
      <c r="E10" s="122">
        <v>0</v>
      </c>
      <c r="F10" s="106">
        <v>0</v>
      </c>
      <c r="G10" s="106">
        <v>0</v>
      </c>
      <c r="H10" s="106">
        <v>0</v>
      </c>
      <c r="I10" s="106">
        <v>0</v>
      </c>
      <c r="J10" s="35">
        <f t="shared" si="1"/>
        <v>6.2799180000000003</v>
      </c>
    </row>
    <row r="11" spans="1:14" x14ac:dyDescent="0.2">
      <c r="A11" s="8">
        <v>38596</v>
      </c>
      <c r="B11" s="16">
        <f t="shared" si="0"/>
        <v>6.214753</v>
      </c>
      <c r="C11" s="14">
        <v>190.04779670346471</v>
      </c>
      <c r="D11" s="109">
        <v>32.701000000000001</v>
      </c>
      <c r="E11" s="122">
        <v>0</v>
      </c>
      <c r="F11" s="106">
        <v>0</v>
      </c>
      <c r="G11" s="106">
        <v>0</v>
      </c>
      <c r="H11" s="106">
        <v>0</v>
      </c>
      <c r="I11" s="106">
        <v>0</v>
      </c>
      <c r="J11" s="35">
        <f t="shared" si="1"/>
        <v>6.214753</v>
      </c>
    </row>
    <row r="12" spans="1:14" x14ac:dyDescent="0.2">
      <c r="A12" s="8">
        <v>38626</v>
      </c>
      <c r="B12" s="16">
        <f t="shared" si="0"/>
        <v>5.6263689999999995</v>
      </c>
      <c r="C12" s="14">
        <v>178.17933939259586</v>
      </c>
      <c r="D12" s="109">
        <v>31.577000000000002</v>
      </c>
      <c r="E12" s="122">
        <v>0</v>
      </c>
      <c r="F12" s="106">
        <v>0</v>
      </c>
      <c r="G12" s="106">
        <v>0</v>
      </c>
      <c r="H12" s="106">
        <v>0</v>
      </c>
      <c r="I12" s="106">
        <v>0</v>
      </c>
      <c r="J12" s="35">
        <f t="shared" si="1"/>
        <v>5.6263689999999995</v>
      </c>
    </row>
    <row r="13" spans="1:14" x14ac:dyDescent="0.2">
      <c r="A13" s="8">
        <v>38657</v>
      </c>
      <c r="B13" s="16">
        <f t="shared" si="0"/>
        <v>5.5220039999999999</v>
      </c>
      <c r="C13" s="14">
        <v>185.47019111275316</v>
      </c>
      <c r="D13" s="109">
        <v>29.773</v>
      </c>
      <c r="E13" s="122">
        <v>0</v>
      </c>
      <c r="F13" s="106">
        <v>0</v>
      </c>
      <c r="G13" s="106">
        <v>0</v>
      </c>
      <c r="H13" s="106">
        <v>0</v>
      </c>
      <c r="I13" s="106">
        <v>0</v>
      </c>
      <c r="J13" s="35">
        <f t="shared" si="1"/>
        <v>5.5220039999999999</v>
      </c>
    </row>
    <row r="14" spans="1:14" x14ac:dyDescent="0.2">
      <c r="A14" s="9">
        <v>38687</v>
      </c>
      <c r="B14" s="17">
        <f>C14*D14/1000</f>
        <v>5.3336389999999998</v>
      </c>
      <c r="C14" s="15">
        <v>182.27808345579442</v>
      </c>
      <c r="D14" s="110">
        <v>29.260999999999999</v>
      </c>
      <c r="E14" s="123">
        <v>5.62E-3</v>
      </c>
      <c r="F14" s="107">
        <v>0</v>
      </c>
      <c r="G14" s="107">
        <v>0</v>
      </c>
      <c r="H14" s="106">
        <v>0</v>
      </c>
      <c r="I14" s="112">
        <v>0</v>
      </c>
      <c r="J14" s="36">
        <f t="shared" si="1"/>
        <v>5.3392590000000002</v>
      </c>
    </row>
    <row r="15" spans="1:14" x14ac:dyDescent="0.2">
      <c r="A15" s="8">
        <v>38718</v>
      </c>
      <c r="B15" s="16">
        <f t="shared" ref="B15" si="2">C15*D15/1000</f>
        <v>5.4368419999999995</v>
      </c>
      <c r="C15" s="14">
        <v>190.61255828629527</v>
      </c>
      <c r="D15" s="109">
        <v>28.523</v>
      </c>
      <c r="E15" s="124">
        <v>0</v>
      </c>
      <c r="F15" s="108">
        <v>0</v>
      </c>
      <c r="G15" s="108">
        <v>0</v>
      </c>
      <c r="H15" s="108">
        <v>0</v>
      </c>
      <c r="I15" s="106">
        <v>0</v>
      </c>
      <c r="J15" s="35">
        <f t="shared" ref="J15:J67" si="3">(B15+E15+F15+G15)</f>
        <v>5.4368419999999995</v>
      </c>
    </row>
    <row r="16" spans="1:14" x14ac:dyDescent="0.2">
      <c r="A16" s="8">
        <v>38749</v>
      </c>
      <c r="B16" s="16">
        <f t="shared" si="0"/>
        <v>6.3308730000000004</v>
      </c>
      <c r="C16" s="14">
        <v>192.91443459182742</v>
      </c>
      <c r="D16" s="109">
        <v>32.817</v>
      </c>
      <c r="E16" s="122">
        <v>0</v>
      </c>
      <c r="F16" s="106">
        <v>0</v>
      </c>
      <c r="G16" s="106">
        <v>0</v>
      </c>
      <c r="H16" s="106">
        <v>0</v>
      </c>
      <c r="I16" s="106">
        <v>0</v>
      </c>
      <c r="J16" s="35">
        <f t="shared" si="3"/>
        <v>6.3308730000000004</v>
      </c>
    </row>
    <row r="17" spans="1:10" x14ac:dyDescent="0.2">
      <c r="A17" s="8">
        <v>38777</v>
      </c>
      <c r="B17" s="16">
        <f t="shared" si="0"/>
        <v>5.8365049999999989</v>
      </c>
      <c r="C17" s="14">
        <v>181.76030020865124</v>
      </c>
      <c r="D17" s="109">
        <v>32.110999999999997</v>
      </c>
      <c r="E17" s="122">
        <v>0</v>
      </c>
      <c r="F17" s="106">
        <v>0</v>
      </c>
      <c r="G17" s="106">
        <v>0</v>
      </c>
      <c r="H17" s="106">
        <v>0</v>
      </c>
      <c r="I17" s="106">
        <v>0</v>
      </c>
      <c r="J17" s="35">
        <f t="shared" si="3"/>
        <v>5.8365049999999989</v>
      </c>
    </row>
    <row r="18" spans="1:10" x14ac:dyDescent="0.2">
      <c r="A18" s="8">
        <v>38808</v>
      </c>
      <c r="B18" s="16">
        <f t="shared" si="0"/>
        <v>6.1119700000000003</v>
      </c>
      <c r="C18" s="14">
        <v>195.67696494317272</v>
      </c>
      <c r="D18" s="109">
        <v>31.234999999999999</v>
      </c>
      <c r="E18" s="122">
        <v>0</v>
      </c>
      <c r="F18" s="106">
        <v>0</v>
      </c>
      <c r="G18" s="106">
        <v>0</v>
      </c>
      <c r="H18" s="106">
        <v>0</v>
      </c>
      <c r="I18" s="106">
        <v>0</v>
      </c>
      <c r="J18" s="35">
        <f t="shared" si="3"/>
        <v>6.1119700000000003</v>
      </c>
    </row>
    <row r="19" spans="1:10" x14ac:dyDescent="0.2">
      <c r="A19" s="8">
        <v>38838</v>
      </c>
      <c r="B19" s="16">
        <f t="shared" si="0"/>
        <v>5.5655589999999995</v>
      </c>
      <c r="C19" s="14">
        <v>191.17092020746745</v>
      </c>
      <c r="D19" s="109">
        <v>29.113</v>
      </c>
      <c r="E19" s="122">
        <v>6.5099999999999999E-4</v>
      </c>
      <c r="F19" s="106">
        <v>0</v>
      </c>
      <c r="G19" s="106">
        <v>0</v>
      </c>
      <c r="H19" s="106">
        <v>0</v>
      </c>
      <c r="I19" s="106">
        <v>0</v>
      </c>
      <c r="J19" s="35">
        <f t="shared" si="3"/>
        <v>5.5662099999999999</v>
      </c>
    </row>
    <row r="20" spans="1:10" x14ac:dyDescent="0.2">
      <c r="A20" s="8">
        <v>38869</v>
      </c>
      <c r="B20" s="16">
        <f t="shared" si="0"/>
        <v>5.517709</v>
      </c>
      <c r="C20" s="14">
        <v>197.7106564425971</v>
      </c>
      <c r="D20" s="109">
        <v>27.908000000000001</v>
      </c>
      <c r="E20" s="122">
        <v>0</v>
      </c>
      <c r="F20" s="106">
        <v>0</v>
      </c>
      <c r="G20" s="106">
        <v>0</v>
      </c>
      <c r="H20" s="106">
        <v>0</v>
      </c>
      <c r="I20" s="106">
        <v>0</v>
      </c>
      <c r="J20" s="35">
        <f t="shared" si="3"/>
        <v>5.517709</v>
      </c>
    </row>
    <row r="21" spans="1:10" x14ac:dyDescent="0.2">
      <c r="A21" s="8">
        <v>38899</v>
      </c>
      <c r="B21" s="16">
        <f t="shared" si="0"/>
        <v>5.1292030000000004</v>
      </c>
      <c r="C21" s="14">
        <v>199.38592808551994</v>
      </c>
      <c r="D21" s="109">
        <v>25.725000000000001</v>
      </c>
      <c r="E21" s="122">
        <v>0</v>
      </c>
      <c r="F21" s="106">
        <v>0</v>
      </c>
      <c r="G21" s="106">
        <v>0</v>
      </c>
      <c r="H21" s="106">
        <v>0</v>
      </c>
      <c r="I21" s="106">
        <v>0</v>
      </c>
      <c r="J21" s="35">
        <f t="shared" si="3"/>
        <v>5.1292030000000004</v>
      </c>
    </row>
    <row r="22" spans="1:10" x14ac:dyDescent="0.2">
      <c r="A22" s="8">
        <v>38930</v>
      </c>
      <c r="B22" s="16">
        <f t="shared" si="0"/>
        <v>5.2160130000000002</v>
      </c>
      <c r="C22" s="14">
        <v>201.69417269247128</v>
      </c>
      <c r="D22" s="109">
        <v>25.861000000000001</v>
      </c>
      <c r="E22" s="122">
        <v>5.8900000000000001E-4</v>
      </c>
      <c r="F22" s="106">
        <v>0</v>
      </c>
      <c r="G22" s="106">
        <v>0</v>
      </c>
      <c r="H22" s="106">
        <v>0</v>
      </c>
      <c r="I22" s="106">
        <v>0</v>
      </c>
      <c r="J22" s="35">
        <f t="shared" si="3"/>
        <v>5.216602</v>
      </c>
    </row>
    <row r="23" spans="1:10" x14ac:dyDescent="0.2">
      <c r="A23" s="8">
        <v>38961</v>
      </c>
      <c r="B23" s="16">
        <f t="shared" si="0"/>
        <v>5.1726900000000002</v>
      </c>
      <c r="C23" s="14">
        <v>210.57154488092814</v>
      </c>
      <c r="D23" s="109">
        <v>24.565000000000001</v>
      </c>
      <c r="E23" s="122">
        <v>0</v>
      </c>
      <c r="F23" s="106">
        <v>0</v>
      </c>
      <c r="G23" s="106">
        <v>0</v>
      </c>
      <c r="H23" s="106">
        <v>0</v>
      </c>
      <c r="I23" s="106">
        <v>0</v>
      </c>
      <c r="J23" s="35">
        <f t="shared" si="3"/>
        <v>5.1726900000000002</v>
      </c>
    </row>
    <row r="24" spans="1:10" x14ac:dyDescent="0.2">
      <c r="A24" s="8">
        <v>38991</v>
      </c>
      <c r="B24" s="16">
        <f t="shared" si="0"/>
        <v>4.5805530000000001</v>
      </c>
      <c r="C24" s="14">
        <v>197.5057347361159</v>
      </c>
      <c r="D24" s="109">
        <v>23.192</v>
      </c>
      <c r="E24" s="122">
        <v>0</v>
      </c>
      <c r="F24" s="106">
        <v>0</v>
      </c>
      <c r="G24" s="106">
        <v>0</v>
      </c>
      <c r="H24" s="106">
        <v>0</v>
      </c>
      <c r="I24" s="106">
        <v>0</v>
      </c>
      <c r="J24" s="35">
        <f t="shared" si="3"/>
        <v>4.5805530000000001</v>
      </c>
    </row>
    <row r="25" spans="1:10" x14ac:dyDescent="0.2">
      <c r="A25" s="8">
        <v>39022</v>
      </c>
      <c r="B25" s="16">
        <f t="shared" si="0"/>
        <v>4.5198929999999997</v>
      </c>
      <c r="C25" s="14">
        <v>208.92544143477858</v>
      </c>
      <c r="D25" s="109">
        <v>21.634</v>
      </c>
      <c r="E25" s="122">
        <v>0</v>
      </c>
      <c r="F25" s="106">
        <v>0</v>
      </c>
      <c r="G25" s="106">
        <v>0</v>
      </c>
      <c r="H25" s="106">
        <v>0</v>
      </c>
      <c r="I25" s="106">
        <v>0</v>
      </c>
      <c r="J25" s="35">
        <f t="shared" si="3"/>
        <v>4.5198929999999997</v>
      </c>
    </row>
    <row r="26" spans="1:10" x14ac:dyDescent="0.2">
      <c r="A26" s="9">
        <v>39052</v>
      </c>
      <c r="B26" s="17">
        <f t="shared" si="0"/>
        <v>4.5639500000000002</v>
      </c>
      <c r="C26" s="15">
        <v>217.67300996804502</v>
      </c>
      <c r="D26" s="110">
        <v>20.966999999999999</v>
      </c>
      <c r="E26" s="123">
        <v>0</v>
      </c>
      <c r="F26" s="107">
        <v>0</v>
      </c>
      <c r="G26" s="107">
        <v>0</v>
      </c>
      <c r="H26" s="106">
        <v>0</v>
      </c>
      <c r="I26" s="112">
        <v>0</v>
      </c>
      <c r="J26" s="36">
        <f t="shared" si="3"/>
        <v>4.5639500000000002</v>
      </c>
    </row>
    <row r="27" spans="1:10" x14ac:dyDescent="0.2">
      <c r="A27" s="8">
        <v>39083</v>
      </c>
      <c r="B27" s="16">
        <f t="shared" si="0"/>
        <v>4.6182900000000009</v>
      </c>
      <c r="C27" s="14">
        <v>221.25664734345807</v>
      </c>
      <c r="D27" s="109">
        <v>20.873000000000001</v>
      </c>
      <c r="E27" s="124">
        <v>0</v>
      </c>
      <c r="F27" s="108">
        <v>0</v>
      </c>
      <c r="G27" s="108">
        <v>0</v>
      </c>
      <c r="H27" s="108">
        <v>0</v>
      </c>
      <c r="I27" s="106">
        <v>0</v>
      </c>
      <c r="J27" s="34">
        <f t="shared" si="3"/>
        <v>4.6182900000000009</v>
      </c>
    </row>
    <row r="28" spans="1:10" x14ac:dyDescent="0.2">
      <c r="A28" s="8">
        <v>39114</v>
      </c>
      <c r="B28" s="16">
        <f t="shared" si="0"/>
        <v>5.248869</v>
      </c>
      <c r="C28" s="14">
        <v>217.07481389578163</v>
      </c>
      <c r="D28" s="109">
        <v>24.18</v>
      </c>
      <c r="E28" s="122">
        <v>0</v>
      </c>
      <c r="F28" s="106">
        <v>-1.722E-3</v>
      </c>
      <c r="G28" s="106">
        <v>0</v>
      </c>
      <c r="H28" s="106">
        <v>0</v>
      </c>
      <c r="I28" s="106">
        <v>0</v>
      </c>
      <c r="J28" s="35">
        <f t="shared" si="3"/>
        <v>5.247147</v>
      </c>
    </row>
    <row r="29" spans="1:10" x14ac:dyDescent="0.2">
      <c r="A29" s="8">
        <v>39142</v>
      </c>
      <c r="B29" s="16">
        <f t="shared" si="0"/>
        <v>5.0128950000000003</v>
      </c>
      <c r="C29" s="14">
        <v>207.83146766169153</v>
      </c>
      <c r="D29" s="109">
        <v>24.12</v>
      </c>
      <c r="E29" s="122">
        <v>0</v>
      </c>
      <c r="F29" s="106">
        <v>-1.8580000000000001E-3</v>
      </c>
      <c r="G29" s="106">
        <v>0</v>
      </c>
      <c r="H29" s="106">
        <v>0</v>
      </c>
      <c r="I29" s="106">
        <v>0</v>
      </c>
      <c r="J29" s="35">
        <f t="shared" si="3"/>
        <v>5.011037</v>
      </c>
    </row>
    <row r="30" spans="1:10" x14ac:dyDescent="0.2">
      <c r="A30" s="8">
        <v>39173</v>
      </c>
      <c r="B30" s="16">
        <f t="shared" si="0"/>
        <v>5.1723109999999997</v>
      </c>
      <c r="C30" s="14">
        <v>224.10359618717504</v>
      </c>
      <c r="D30" s="109">
        <v>23.08</v>
      </c>
      <c r="E30" s="122">
        <v>1.0680000000000002E-3</v>
      </c>
      <c r="F30" s="106">
        <v>-1.477E-3</v>
      </c>
      <c r="G30" s="106">
        <v>0</v>
      </c>
      <c r="H30" s="106">
        <v>0</v>
      </c>
      <c r="I30" s="106">
        <v>0</v>
      </c>
      <c r="J30" s="35">
        <f t="shared" si="3"/>
        <v>5.1719019999999993</v>
      </c>
    </row>
    <row r="31" spans="1:10" x14ac:dyDescent="0.2">
      <c r="A31" s="8">
        <v>39203</v>
      </c>
      <c r="B31" s="16">
        <f t="shared" si="0"/>
        <v>4.8408309999999997</v>
      </c>
      <c r="C31" s="14">
        <v>216.75686204271705</v>
      </c>
      <c r="D31" s="109">
        <v>22.332999999999998</v>
      </c>
      <c r="E31" s="122">
        <v>5.934E-3</v>
      </c>
      <c r="F31" s="106">
        <v>-3.741E-3</v>
      </c>
      <c r="G31" s="106">
        <v>0</v>
      </c>
      <c r="H31" s="106">
        <v>0</v>
      </c>
      <c r="I31" s="106">
        <v>0</v>
      </c>
      <c r="J31" s="35">
        <f t="shared" si="3"/>
        <v>4.8430239999999998</v>
      </c>
    </row>
    <row r="32" spans="1:10" x14ac:dyDescent="0.2">
      <c r="A32" s="8">
        <v>39234</v>
      </c>
      <c r="B32" s="16">
        <f t="shared" si="0"/>
        <v>4.8655620000000006</v>
      </c>
      <c r="C32" s="14">
        <v>224.59204209748893</v>
      </c>
      <c r="D32" s="109">
        <v>21.664000000000001</v>
      </c>
      <c r="E32" s="122">
        <v>0</v>
      </c>
      <c r="F32" s="106">
        <v>-5.633E-3</v>
      </c>
      <c r="G32" s="106">
        <v>0</v>
      </c>
      <c r="H32" s="106">
        <v>0</v>
      </c>
      <c r="I32" s="106">
        <v>0</v>
      </c>
      <c r="J32" s="35">
        <f t="shared" si="3"/>
        <v>4.8599290000000002</v>
      </c>
    </row>
    <row r="33" spans="1:10" x14ac:dyDescent="0.2">
      <c r="A33" s="8">
        <v>39264</v>
      </c>
      <c r="B33" s="16">
        <f t="shared" si="0"/>
        <v>4.7292350000000001</v>
      </c>
      <c r="C33" s="14">
        <v>219.92350260416666</v>
      </c>
      <c r="D33" s="109">
        <v>21.504000000000001</v>
      </c>
      <c r="E33" s="122">
        <v>3.7299999999999998E-3</v>
      </c>
      <c r="F33" s="106">
        <v>-5.1110000000000001E-3</v>
      </c>
      <c r="G33" s="106">
        <v>0</v>
      </c>
      <c r="H33" s="106">
        <v>0</v>
      </c>
      <c r="I33" s="106">
        <v>0</v>
      </c>
      <c r="J33" s="35">
        <f t="shared" si="3"/>
        <v>4.7278539999999998</v>
      </c>
    </row>
    <row r="34" spans="1:10" x14ac:dyDescent="0.2">
      <c r="A34" s="8">
        <v>39295</v>
      </c>
      <c r="B34" s="16">
        <f t="shared" si="0"/>
        <v>5.0329670000000002</v>
      </c>
      <c r="C34" s="14">
        <v>230.14161598609905</v>
      </c>
      <c r="D34" s="109">
        <v>21.869</v>
      </c>
      <c r="E34" s="122">
        <v>0</v>
      </c>
      <c r="F34" s="106">
        <v>-6.3400000000000001E-3</v>
      </c>
      <c r="G34" s="106">
        <v>0</v>
      </c>
      <c r="H34" s="106">
        <v>0</v>
      </c>
      <c r="I34" s="106">
        <v>0</v>
      </c>
      <c r="J34" s="35">
        <f t="shared" si="3"/>
        <v>5.0266270000000004</v>
      </c>
    </row>
    <row r="35" spans="1:10" x14ac:dyDescent="0.2">
      <c r="A35" s="8">
        <v>39326</v>
      </c>
      <c r="B35" s="16">
        <f t="shared" si="0"/>
        <v>5.3195040000000002</v>
      </c>
      <c r="C35" s="14">
        <v>238.75691202872531</v>
      </c>
      <c r="D35" s="109">
        <v>22.28</v>
      </c>
      <c r="E35" s="122">
        <v>0</v>
      </c>
      <c r="F35" s="106">
        <v>-8.6070000000000001E-3</v>
      </c>
      <c r="G35" s="106">
        <v>0</v>
      </c>
      <c r="H35" s="106">
        <v>0</v>
      </c>
      <c r="I35" s="106">
        <v>0</v>
      </c>
      <c r="J35" s="35">
        <f t="shared" si="3"/>
        <v>5.3108970000000006</v>
      </c>
    </row>
    <row r="36" spans="1:10" x14ac:dyDescent="0.2">
      <c r="A36" s="8">
        <v>39356</v>
      </c>
      <c r="B36" s="16">
        <f t="shared" si="0"/>
        <v>5.0356389999999998</v>
      </c>
      <c r="C36" s="14">
        <v>240.41053184378879</v>
      </c>
      <c r="D36" s="109">
        <v>20.946000000000002</v>
      </c>
      <c r="E36" s="122">
        <v>0</v>
      </c>
      <c r="F36" s="106">
        <v>-6.1210000000000006E-3</v>
      </c>
      <c r="G36" s="106">
        <v>0</v>
      </c>
      <c r="H36" s="106">
        <v>0</v>
      </c>
      <c r="I36" s="106">
        <v>0</v>
      </c>
      <c r="J36" s="35">
        <f t="shared" si="3"/>
        <v>5.0295179999999995</v>
      </c>
    </row>
    <row r="37" spans="1:10" x14ac:dyDescent="0.2">
      <c r="A37" s="8">
        <v>39387</v>
      </c>
      <c r="B37" s="16">
        <f t="shared" si="0"/>
        <v>5.0120920000000009</v>
      </c>
      <c r="C37" s="14">
        <v>240.69980310233876</v>
      </c>
      <c r="D37" s="109">
        <v>20.823</v>
      </c>
      <c r="E37" s="122">
        <v>0</v>
      </c>
      <c r="F37" s="106">
        <v>-8.6E-3</v>
      </c>
      <c r="G37" s="106">
        <v>0</v>
      </c>
      <c r="H37" s="106">
        <v>0</v>
      </c>
      <c r="I37" s="106">
        <v>0</v>
      </c>
      <c r="J37" s="35">
        <f t="shared" si="3"/>
        <v>5.0034920000000005</v>
      </c>
    </row>
    <row r="38" spans="1:10" x14ac:dyDescent="0.2">
      <c r="A38" s="9">
        <v>39417</v>
      </c>
      <c r="B38" s="17">
        <f t="shared" si="0"/>
        <v>4.7655209999999997</v>
      </c>
      <c r="C38" s="15">
        <v>236.6902254892222</v>
      </c>
      <c r="D38" s="110">
        <v>20.134</v>
      </c>
      <c r="E38" s="123">
        <v>0</v>
      </c>
      <c r="F38" s="107">
        <v>6.6E-4</v>
      </c>
      <c r="G38" s="107">
        <v>0</v>
      </c>
      <c r="H38" s="106">
        <v>0</v>
      </c>
      <c r="I38" s="112">
        <v>0</v>
      </c>
      <c r="J38" s="36">
        <f t="shared" si="3"/>
        <v>4.7661809999999996</v>
      </c>
    </row>
    <row r="39" spans="1:10" x14ac:dyDescent="0.2">
      <c r="A39" s="8">
        <v>39448</v>
      </c>
      <c r="B39" s="16">
        <f t="shared" si="0"/>
        <v>4.906981</v>
      </c>
      <c r="C39" s="14">
        <v>232.29412043173642</v>
      </c>
      <c r="D39" s="109">
        <v>21.123999999999999</v>
      </c>
      <c r="E39" s="124">
        <v>6.3400000000000001E-4</v>
      </c>
      <c r="F39" s="108">
        <v>-1.0393000000000001E-2</v>
      </c>
      <c r="G39" s="108">
        <v>0</v>
      </c>
      <c r="H39" s="108">
        <v>0</v>
      </c>
      <c r="I39" s="106">
        <v>0</v>
      </c>
      <c r="J39" s="34">
        <f t="shared" si="3"/>
        <v>4.8972220000000002</v>
      </c>
    </row>
    <row r="40" spans="1:10" x14ac:dyDescent="0.2">
      <c r="A40" s="8">
        <v>39479</v>
      </c>
      <c r="B40" s="16">
        <f t="shared" si="0"/>
        <v>5.6239229999999996</v>
      </c>
      <c r="C40" s="14">
        <v>227.44057103570995</v>
      </c>
      <c r="D40" s="109">
        <v>24.727</v>
      </c>
      <c r="E40" s="122">
        <v>0</v>
      </c>
      <c r="F40" s="106">
        <v>-1.1134E-2</v>
      </c>
      <c r="G40" s="106">
        <v>0</v>
      </c>
      <c r="H40" s="106">
        <v>0</v>
      </c>
      <c r="I40" s="106">
        <v>0</v>
      </c>
      <c r="J40" s="35">
        <f t="shared" si="3"/>
        <v>5.6127889999999994</v>
      </c>
    </row>
    <row r="41" spans="1:10" x14ac:dyDescent="0.2">
      <c r="A41" s="8">
        <v>39508</v>
      </c>
      <c r="B41" s="16">
        <f t="shared" si="0"/>
        <v>5.2172580000000002</v>
      </c>
      <c r="C41" s="14">
        <v>219.23094377678797</v>
      </c>
      <c r="D41" s="109">
        <v>23.797999999999998</v>
      </c>
      <c r="E41" s="122">
        <v>0</v>
      </c>
      <c r="F41" s="106">
        <v>-1.1457E-2</v>
      </c>
      <c r="G41" s="106">
        <v>0</v>
      </c>
      <c r="H41" s="106">
        <v>0</v>
      </c>
      <c r="I41" s="106">
        <v>0</v>
      </c>
      <c r="J41" s="35">
        <f t="shared" si="3"/>
        <v>5.2058010000000001</v>
      </c>
    </row>
    <row r="42" spans="1:10" x14ac:dyDescent="0.2">
      <c r="A42" s="8">
        <v>39539</v>
      </c>
      <c r="B42" s="16">
        <f t="shared" si="0"/>
        <v>5.1943570000000001</v>
      </c>
      <c r="C42" s="14">
        <v>228.90697161995416</v>
      </c>
      <c r="D42" s="109">
        <v>22.692</v>
      </c>
      <c r="E42" s="122">
        <v>1.8839999999999998E-3</v>
      </c>
      <c r="F42" s="106">
        <v>-1.7074000000000002E-2</v>
      </c>
      <c r="G42" s="106">
        <v>0</v>
      </c>
      <c r="H42" s="106">
        <v>0</v>
      </c>
      <c r="I42" s="106">
        <v>0</v>
      </c>
      <c r="J42" s="35">
        <f t="shared" si="3"/>
        <v>5.1791670000000005</v>
      </c>
    </row>
    <row r="43" spans="1:10" x14ac:dyDescent="0.2">
      <c r="A43" s="8">
        <v>39569</v>
      </c>
      <c r="B43" s="16">
        <f t="shared" si="0"/>
        <v>4.9362830000000004</v>
      </c>
      <c r="C43" s="14">
        <v>229.626599060334</v>
      </c>
      <c r="D43" s="109">
        <v>21.497</v>
      </c>
      <c r="E43" s="122">
        <v>5.4520000000000002E-3</v>
      </c>
      <c r="F43" s="106">
        <v>-2.2409999999999999E-2</v>
      </c>
      <c r="G43" s="106">
        <v>0</v>
      </c>
      <c r="H43" s="106">
        <v>0</v>
      </c>
      <c r="I43" s="106">
        <v>0</v>
      </c>
      <c r="J43" s="35">
        <f t="shared" si="3"/>
        <v>4.9193250000000006</v>
      </c>
    </row>
    <row r="44" spans="1:10" x14ac:dyDescent="0.2">
      <c r="A44" s="8">
        <v>39600</v>
      </c>
      <c r="B44" s="16">
        <f t="shared" si="0"/>
        <v>5.2519740000000006</v>
      </c>
      <c r="C44" s="14">
        <v>237.59212847771997</v>
      </c>
      <c r="D44" s="109">
        <v>22.105</v>
      </c>
      <c r="E44" s="122">
        <v>2.0200000000000001E-3</v>
      </c>
      <c r="F44" s="106">
        <v>-2.1675999999999997E-2</v>
      </c>
      <c r="G44" s="106">
        <v>0</v>
      </c>
      <c r="H44" s="106">
        <v>0</v>
      </c>
      <c r="I44" s="106">
        <v>0</v>
      </c>
      <c r="J44" s="35">
        <f t="shared" si="3"/>
        <v>5.2323180000000002</v>
      </c>
    </row>
    <row r="45" spans="1:10" x14ac:dyDescent="0.2">
      <c r="A45" s="8">
        <v>39630</v>
      </c>
      <c r="B45" s="16">
        <f t="shared" si="0"/>
        <v>5.1645649999999996</v>
      </c>
      <c r="C45" s="14">
        <v>237.42943177638838</v>
      </c>
      <c r="D45" s="109">
        <v>21.751999999999999</v>
      </c>
      <c r="E45" s="122">
        <v>0</v>
      </c>
      <c r="F45" s="106">
        <v>-1.9629999999999998E-2</v>
      </c>
      <c r="G45" s="106">
        <v>0</v>
      </c>
      <c r="H45" s="106">
        <v>0</v>
      </c>
      <c r="I45" s="106">
        <v>0</v>
      </c>
      <c r="J45" s="35">
        <f t="shared" si="3"/>
        <v>5.1449349999999994</v>
      </c>
    </row>
    <row r="46" spans="1:10" x14ac:dyDescent="0.2">
      <c r="A46" s="8">
        <v>39661</v>
      </c>
      <c r="B46" s="16">
        <f t="shared" si="0"/>
        <v>5.5894089999999998</v>
      </c>
      <c r="C46" s="14">
        <v>247.84537956722241</v>
      </c>
      <c r="D46" s="109">
        <v>22.552</v>
      </c>
      <c r="E46" s="122">
        <v>0</v>
      </c>
      <c r="F46" s="106">
        <v>0</v>
      </c>
      <c r="G46" s="106">
        <v>0</v>
      </c>
      <c r="H46" s="106">
        <v>0</v>
      </c>
      <c r="I46" s="106">
        <v>0</v>
      </c>
      <c r="J46" s="35">
        <f t="shared" si="3"/>
        <v>5.5894089999999998</v>
      </c>
    </row>
    <row r="47" spans="1:10" x14ac:dyDescent="0.2">
      <c r="A47" s="8">
        <v>39692</v>
      </c>
      <c r="B47" s="16">
        <f t="shared" si="0"/>
        <v>5.9947609999999996</v>
      </c>
      <c r="C47" s="14">
        <v>255.07450429750659</v>
      </c>
      <c r="D47" s="109">
        <v>23.501999999999999</v>
      </c>
      <c r="E47" s="122">
        <v>1.4139999999999999E-3</v>
      </c>
      <c r="F47" s="106">
        <v>3.7300000000000001E-4</v>
      </c>
      <c r="G47" s="106">
        <v>0</v>
      </c>
      <c r="H47" s="106">
        <v>0</v>
      </c>
      <c r="I47" s="106">
        <v>0</v>
      </c>
      <c r="J47" s="35">
        <f t="shared" si="3"/>
        <v>5.9965479999999989</v>
      </c>
    </row>
    <row r="48" spans="1:10" x14ac:dyDescent="0.2">
      <c r="A48" s="8">
        <v>39722</v>
      </c>
      <c r="B48" s="16">
        <f t="shared" si="0"/>
        <v>5.9778010000000004</v>
      </c>
      <c r="C48" s="14">
        <v>245.35384173370548</v>
      </c>
      <c r="D48" s="109">
        <v>24.364000000000001</v>
      </c>
      <c r="E48" s="122">
        <v>0</v>
      </c>
      <c r="F48" s="106">
        <v>-1.8981999999999999E-2</v>
      </c>
      <c r="G48" s="106">
        <v>0</v>
      </c>
      <c r="H48" s="106">
        <v>0</v>
      </c>
      <c r="I48" s="106">
        <v>0</v>
      </c>
      <c r="J48" s="35">
        <f t="shared" si="3"/>
        <v>5.9588190000000001</v>
      </c>
    </row>
    <row r="49" spans="1:10" x14ac:dyDescent="0.2">
      <c r="A49" s="8">
        <v>39753</v>
      </c>
      <c r="B49" s="16">
        <f t="shared" si="0"/>
        <v>6.0510359999999999</v>
      </c>
      <c r="C49" s="14">
        <v>259.10062516057206</v>
      </c>
      <c r="D49" s="109">
        <v>23.353999999999999</v>
      </c>
      <c r="E49" s="122">
        <v>0</v>
      </c>
      <c r="F49" s="106">
        <v>-1.2166E-2</v>
      </c>
      <c r="G49" s="106">
        <v>0</v>
      </c>
      <c r="H49" s="106">
        <v>0</v>
      </c>
      <c r="I49" s="106">
        <v>0</v>
      </c>
      <c r="J49" s="35">
        <f t="shared" si="3"/>
        <v>6.0388700000000002</v>
      </c>
    </row>
    <row r="50" spans="1:10" x14ac:dyDescent="0.2">
      <c r="A50" s="9">
        <v>39783</v>
      </c>
      <c r="B50" s="17">
        <f t="shared" si="0"/>
        <v>6.3650820000000001</v>
      </c>
      <c r="C50" s="15">
        <v>247.48559430771024</v>
      </c>
      <c r="D50" s="110">
        <v>25.719000000000001</v>
      </c>
      <c r="E50" s="123">
        <v>0</v>
      </c>
      <c r="F50" s="107">
        <v>-1.8941E-2</v>
      </c>
      <c r="G50" s="107">
        <v>0</v>
      </c>
      <c r="H50" s="106">
        <v>0</v>
      </c>
      <c r="I50" s="112">
        <v>0</v>
      </c>
      <c r="J50" s="36">
        <f t="shared" si="3"/>
        <v>6.3461410000000003</v>
      </c>
    </row>
    <row r="51" spans="1:10" x14ac:dyDescent="0.2">
      <c r="A51" s="8">
        <v>39814</v>
      </c>
      <c r="B51" s="16">
        <f t="shared" si="0"/>
        <v>7.2651851599999997</v>
      </c>
      <c r="C51" s="14">
        <v>264.33273276332545</v>
      </c>
      <c r="D51" s="111">
        <v>27.484999999999999</v>
      </c>
      <c r="E51" s="124">
        <v>9.0388499999999993E-3</v>
      </c>
      <c r="F51" s="108">
        <v>0</v>
      </c>
      <c r="G51" s="108">
        <v>0</v>
      </c>
      <c r="H51" s="108">
        <v>0</v>
      </c>
      <c r="I51" s="106">
        <v>0</v>
      </c>
      <c r="J51" s="34">
        <f t="shared" si="3"/>
        <v>7.2742240099999993</v>
      </c>
    </row>
    <row r="52" spans="1:10" x14ac:dyDescent="0.2">
      <c r="A52" s="8">
        <v>39845</v>
      </c>
      <c r="B52" s="16">
        <f t="shared" si="0"/>
        <v>9.4400031300000009</v>
      </c>
      <c r="C52" s="14">
        <v>263.5179390335818</v>
      </c>
      <c r="D52" s="111">
        <v>35.823</v>
      </c>
      <c r="E52" s="122">
        <v>1.3888399999999999E-3</v>
      </c>
      <c r="F52" s="106">
        <v>-1.330609E-2</v>
      </c>
      <c r="G52" s="106">
        <v>0</v>
      </c>
      <c r="H52" s="106">
        <v>0</v>
      </c>
      <c r="I52" s="106">
        <v>0</v>
      </c>
      <c r="J52" s="35">
        <f t="shared" si="3"/>
        <v>9.4280858800000011</v>
      </c>
    </row>
    <row r="53" spans="1:10" x14ac:dyDescent="0.2">
      <c r="A53" s="8">
        <v>39873</v>
      </c>
      <c r="B53" s="16">
        <f t="shared" si="0"/>
        <v>10.516349659999999</v>
      </c>
      <c r="C53" s="14">
        <v>267.08867933153857</v>
      </c>
      <c r="D53" s="111">
        <v>39.374000000000002</v>
      </c>
      <c r="E53" s="122">
        <v>6.543600000000001E-4</v>
      </c>
      <c r="F53" s="106">
        <v>-1.5553319999999999E-2</v>
      </c>
      <c r="G53" s="106">
        <v>0</v>
      </c>
      <c r="H53" s="106">
        <v>0</v>
      </c>
      <c r="I53" s="106">
        <v>0</v>
      </c>
      <c r="J53" s="35">
        <f t="shared" si="3"/>
        <v>10.501450699999999</v>
      </c>
    </row>
    <row r="54" spans="1:10" x14ac:dyDescent="0.2">
      <c r="A54" s="8">
        <v>39904</v>
      </c>
      <c r="B54" s="16">
        <f t="shared" si="0"/>
        <v>13.686439830000001</v>
      </c>
      <c r="C54" s="14">
        <v>289.53754664692195</v>
      </c>
      <c r="D54" s="111">
        <v>47.27</v>
      </c>
      <c r="E54" s="122">
        <v>6.0514999999999994E-4</v>
      </c>
      <c r="F54" s="106">
        <v>-1.4054790000000001E-2</v>
      </c>
      <c r="G54" s="106">
        <v>0</v>
      </c>
      <c r="H54" s="106">
        <v>0</v>
      </c>
      <c r="I54" s="106">
        <v>0</v>
      </c>
      <c r="J54" s="35">
        <f t="shared" si="3"/>
        <v>13.672990190000002</v>
      </c>
    </row>
    <row r="55" spans="1:10" x14ac:dyDescent="0.2">
      <c r="A55" s="8">
        <v>39934</v>
      </c>
      <c r="B55" s="16">
        <f t="shared" si="0"/>
        <v>15.636377499999998</v>
      </c>
      <c r="C55" s="14">
        <v>287.87792731423519</v>
      </c>
      <c r="D55" s="111">
        <v>54.316000000000003</v>
      </c>
      <c r="E55" s="122">
        <v>3.2414E-4</v>
      </c>
      <c r="F55" s="106">
        <v>-1.740922E-2</v>
      </c>
      <c r="G55" s="106">
        <v>0</v>
      </c>
      <c r="H55" s="106">
        <v>0</v>
      </c>
      <c r="I55" s="106">
        <v>0</v>
      </c>
      <c r="J55" s="35">
        <f t="shared" si="3"/>
        <v>15.619292419999999</v>
      </c>
    </row>
    <row r="56" spans="1:10" x14ac:dyDescent="0.2">
      <c r="A56" s="8">
        <v>39965</v>
      </c>
      <c r="B56" s="16">
        <f t="shared" si="0"/>
        <v>17.79096097</v>
      </c>
      <c r="C56" s="14">
        <v>295.10443329407667</v>
      </c>
      <c r="D56" s="111">
        <v>60.286999999999999</v>
      </c>
      <c r="E56" s="122">
        <v>0</v>
      </c>
      <c r="F56" s="106">
        <v>-7.5911299999999998E-3</v>
      </c>
      <c r="G56" s="106">
        <v>0</v>
      </c>
      <c r="H56" s="106">
        <v>0</v>
      </c>
      <c r="I56" s="106">
        <v>0</v>
      </c>
      <c r="J56" s="35">
        <f t="shared" si="3"/>
        <v>17.783369839999999</v>
      </c>
    </row>
    <row r="57" spans="1:10" x14ac:dyDescent="0.2">
      <c r="A57" s="8">
        <v>39995</v>
      </c>
      <c r="B57" s="16">
        <f t="shared" si="0"/>
        <v>17.946344100000001</v>
      </c>
      <c r="C57" s="14">
        <v>286.94408806740967</v>
      </c>
      <c r="D57" s="111">
        <v>62.542999999999999</v>
      </c>
      <c r="E57" s="122">
        <v>0</v>
      </c>
      <c r="F57" s="106">
        <v>-1.11565E-2</v>
      </c>
      <c r="G57" s="106">
        <v>0</v>
      </c>
      <c r="H57" s="106">
        <v>0</v>
      </c>
      <c r="I57" s="106">
        <v>0</v>
      </c>
      <c r="J57" s="35">
        <f t="shared" si="3"/>
        <v>17.935187600000003</v>
      </c>
    </row>
    <row r="58" spans="1:10" x14ac:dyDescent="0.2">
      <c r="A58" s="8">
        <v>40026</v>
      </c>
      <c r="B58" s="16">
        <f t="shared" si="0"/>
        <v>18.450039789999995</v>
      </c>
      <c r="C58" s="14">
        <v>290.57468761319785</v>
      </c>
      <c r="D58" s="111">
        <v>63.494999999999997</v>
      </c>
      <c r="E58" s="122">
        <v>0</v>
      </c>
      <c r="F58" s="106">
        <v>-1.7104089999999999E-2</v>
      </c>
      <c r="G58" s="106">
        <v>0</v>
      </c>
      <c r="H58" s="106">
        <v>0</v>
      </c>
      <c r="I58" s="106">
        <v>0</v>
      </c>
      <c r="J58" s="35">
        <f t="shared" si="3"/>
        <v>18.432935699999994</v>
      </c>
    </row>
    <row r="59" spans="1:10" x14ac:dyDescent="0.2">
      <c r="A59" s="8">
        <v>40057</v>
      </c>
      <c r="B59" s="16">
        <f t="shared" si="0"/>
        <v>17.80539246</v>
      </c>
      <c r="C59" s="14">
        <v>288.48659202851587</v>
      </c>
      <c r="D59" s="111">
        <v>61.72</v>
      </c>
      <c r="E59" s="122">
        <v>3.2278099999999998E-3</v>
      </c>
      <c r="F59" s="106">
        <v>-1.2242400000000001E-2</v>
      </c>
      <c r="G59" s="106">
        <v>0</v>
      </c>
      <c r="H59" s="106">
        <v>0</v>
      </c>
      <c r="I59" s="106">
        <v>0</v>
      </c>
      <c r="J59" s="35">
        <f t="shared" si="3"/>
        <v>17.796377869999997</v>
      </c>
    </row>
    <row r="60" spans="1:10" x14ac:dyDescent="0.2">
      <c r="A60" s="8">
        <v>40087</v>
      </c>
      <c r="B60" s="16">
        <f t="shared" si="0"/>
        <v>15.630191909999999</v>
      </c>
      <c r="C60" s="14">
        <v>277.52964203909869</v>
      </c>
      <c r="D60" s="111">
        <v>56.319000000000003</v>
      </c>
      <c r="E60" s="122">
        <v>0</v>
      </c>
      <c r="F60" s="106">
        <v>-1.7467299999999998E-2</v>
      </c>
      <c r="G60" s="106">
        <v>0</v>
      </c>
      <c r="H60" s="106">
        <v>0</v>
      </c>
      <c r="I60" s="106">
        <v>0</v>
      </c>
      <c r="J60" s="35">
        <f t="shared" si="3"/>
        <v>15.612724609999999</v>
      </c>
    </row>
    <row r="61" spans="1:10" x14ac:dyDescent="0.2">
      <c r="A61" s="8">
        <v>40118</v>
      </c>
      <c r="B61" s="16">
        <f t="shared" si="0"/>
        <v>14.743999499999999</v>
      </c>
      <c r="C61" s="14">
        <v>293.62912990659788</v>
      </c>
      <c r="D61" s="111">
        <v>50.213000000000001</v>
      </c>
      <c r="E61" s="122">
        <v>8.3863999999999998E-4</v>
      </c>
      <c r="F61" s="106">
        <v>-2.2787450000000001E-2</v>
      </c>
      <c r="G61" s="106">
        <v>0</v>
      </c>
      <c r="H61" s="106">
        <v>0</v>
      </c>
      <c r="I61" s="106">
        <v>0</v>
      </c>
      <c r="J61" s="35">
        <f t="shared" si="3"/>
        <v>14.72205069</v>
      </c>
    </row>
    <row r="62" spans="1:10" x14ac:dyDescent="0.2">
      <c r="A62" s="9">
        <v>40148</v>
      </c>
      <c r="B62" s="17">
        <f t="shared" si="0"/>
        <v>13.66727418</v>
      </c>
      <c r="C62" s="15">
        <v>282.53931283980734</v>
      </c>
      <c r="D62" s="112">
        <v>48.372999999999998</v>
      </c>
      <c r="E62" s="123">
        <v>0</v>
      </c>
      <c r="F62" s="107">
        <v>-1.629003E-2</v>
      </c>
      <c r="G62" s="107">
        <v>0</v>
      </c>
      <c r="H62" s="106">
        <v>0</v>
      </c>
      <c r="I62" s="112">
        <v>0</v>
      </c>
      <c r="J62" s="36">
        <f t="shared" si="3"/>
        <v>13.650984149999999</v>
      </c>
    </row>
    <row r="63" spans="1:10" x14ac:dyDescent="0.2">
      <c r="A63" s="8">
        <v>40179</v>
      </c>
      <c r="B63" s="16">
        <f t="shared" si="0"/>
        <v>13.034906269999997</v>
      </c>
      <c r="C63" s="14">
        <v>287.74627527593816</v>
      </c>
      <c r="D63" s="111">
        <v>45.3</v>
      </c>
      <c r="E63" s="124">
        <v>7.9198000000000007E-4</v>
      </c>
      <c r="F63" s="108">
        <v>-1.5352679999999999E-2</v>
      </c>
      <c r="G63" s="108">
        <v>0</v>
      </c>
      <c r="H63" s="108">
        <v>0</v>
      </c>
      <c r="I63" s="106">
        <v>0</v>
      </c>
      <c r="J63" s="34">
        <f t="shared" si="3"/>
        <v>13.020345569999998</v>
      </c>
    </row>
    <row r="64" spans="1:10" x14ac:dyDescent="0.2">
      <c r="A64" s="8">
        <v>40210</v>
      </c>
      <c r="B64" s="16">
        <f t="shared" si="0"/>
        <v>14.054393999999998</v>
      </c>
      <c r="C64" s="14">
        <v>292.45867321458297</v>
      </c>
      <c r="D64" s="111">
        <v>48.055999999999997</v>
      </c>
      <c r="E64" s="122">
        <v>0</v>
      </c>
      <c r="F64" s="106">
        <v>-3.3788580000000006E-2</v>
      </c>
      <c r="G64" s="106">
        <v>0</v>
      </c>
      <c r="H64" s="106">
        <v>0</v>
      </c>
      <c r="I64" s="106">
        <v>0</v>
      </c>
      <c r="J64" s="35">
        <f t="shared" si="3"/>
        <v>14.020605419999999</v>
      </c>
    </row>
    <row r="65" spans="1:10" x14ac:dyDescent="0.2">
      <c r="A65" s="8">
        <v>40238</v>
      </c>
      <c r="B65" s="16">
        <f t="shared" si="0"/>
        <v>13.23276791</v>
      </c>
      <c r="C65" s="14">
        <v>271.63083812299863</v>
      </c>
      <c r="D65" s="111">
        <v>48.716000000000001</v>
      </c>
      <c r="E65" s="122">
        <v>0</v>
      </c>
      <c r="F65" s="106">
        <v>0</v>
      </c>
      <c r="G65" s="106">
        <v>0</v>
      </c>
      <c r="H65" s="106">
        <v>0</v>
      </c>
      <c r="I65" s="106">
        <v>0</v>
      </c>
      <c r="J65" s="35">
        <f t="shared" si="3"/>
        <v>13.23276791</v>
      </c>
    </row>
    <row r="66" spans="1:10" x14ac:dyDescent="0.2">
      <c r="A66" s="8">
        <v>40269</v>
      </c>
      <c r="B66" s="16">
        <f t="shared" si="0"/>
        <v>13.74531947</v>
      </c>
      <c r="C66" s="14">
        <v>283.747976342843</v>
      </c>
      <c r="D66" s="111">
        <v>48.442</v>
      </c>
      <c r="E66" s="122">
        <v>5.0718900000000008E-3</v>
      </c>
      <c r="F66" s="106">
        <v>-6.3740939999999996E-2</v>
      </c>
      <c r="G66" s="106">
        <v>0</v>
      </c>
      <c r="H66" s="106">
        <v>0</v>
      </c>
      <c r="I66" s="106">
        <v>0</v>
      </c>
      <c r="J66" s="35">
        <f t="shared" si="3"/>
        <v>13.686650419999999</v>
      </c>
    </row>
    <row r="67" spans="1:10" x14ac:dyDescent="0.2">
      <c r="A67" s="8">
        <v>40299</v>
      </c>
      <c r="B67" s="16">
        <f t="shared" si="0"/>
        <v>12.8347786</v>
      </c>
      <c r="C67" s="14">
        <v>274.78758670891494</v>
      </c>
      <c r="D67" s="111">
        <v>46.707999999999998</v>
      </c>
      <c r="E67" s="122">
        <v>0</v>
      </c>
      <c r="F67" s="106">
        <v>-3.7310169999999997E-2</v>
      </c>
      <c r="G67" s="106">
        <v>0</v>
      </c>
      <c r="H67" s="106">
        <v>0</v>
      </c>
      <c r="I67" s="106">
        <v>0</v>
      </c>
      <c r="J67" s="35">
        <f t="shared" si="3"/>
        <v>12.79746843</v>
      </c>
    </row>
    <row r="68" spans="1:10" x14ac:dyDescent="0.2">
      <c r="A68" s="8">
        <v>40330</v>
      </c>
      <c r="B68" s="16">
        <f t="shared" ref="B68:B131" si="4">C68*D68/1000</f>
        <v>12.8417209</v>
      </c>
      <c r="C68" s="14">
        <v>284.81460477288857</v>
      </c>
      <c r="D68" s="111">
        <v>45.088000000000001</v>
      </c>
      <c r="E68" s="122">
        <v>0</v>
      </c>
      <c r="F68" s="106">
        <v>-3.4482270000000002E-2</v>
      </c>
      <c r="G68" s="106">
        <v>0</v>
      </c>
      <c r="H68" s="106">
        <v>0</v>
      </c>
      <c r="I68" s="106">
        <v>0</v>
      </c>
      <c r="J68" s="35">
        <f t="shared" ref="J68:J131" si="5">(B68+E68+F68+G68)</f>
        <v>12.807238630000001</v>
      </c>
    </row>
    <row r="69" spans="1:10" x14ac:dyDescent="0.2">
      <c r="A69" s="8">
        <v>40360</v>
      </c>
      <c r="B69" s="16">
        <f t="shared" si="4"/>
        <v>11.926116730000002</v>
      </c>
      <c r="C69" s="14">
        <v>283.38164975644531</v>
      </c>
      <c r="D69" s="111">
        <v>42.085000000000001</v>
      </c>
      <c r="E69" s="122">
        <v>0</v>
      </c>
      <c r="F69" s="106">
        <v>0</v>
      </c>
      <c r="G69" s="106">
        <v>0</v>
      </c>
      <c r="H69" s="106">
        <v>0</v>
      </c>
      <c r="I69" s="106">
        <v>0</v>
      </c>
      <c r="J69" s="35">
        <f t="shared" si="5"/>
        <v>11.926116730000002</v>
      </c>
    </row>
    <row r="70" spans="1:10" x14ac:dyDescent="0.2">
      <c r="A70" s="8">
        <v>40391</v>
      </c>
      <c r="B70" s="16">
        <f t="shared" si="4"/>
        <v>12.450231519999999</v>
      </c>
      <c r="C70" s="14">
        <v>304.25042203269714</v>
      </c>
      <c r="D70" s="111">
        <v>40.920999999999999</v>
      </c>
      <c r="E70" s="122">
        <v>3.4699999999999998E-4</v>
      </c>
      <c r="F70" s="106">
        <v>-3.8042919999999994E-2</v>
      </c>
      <c r="G70" s="106">
        <v>0</v>
      </c>
      <c r="H70" s="106">
        <v>0</v>
      </c>
      <c r="I70" s="106">
        <v>0</v>
      </c>
      <c r="J70" s="35">
        <f t="shared" si="5"/>
        <v>12.412535599999998</v>
      </c>
    </row>
    <row r="71" spans="1:10" x14ac:dyDescent="0.2">
      <c r="A71" s="8">
        <v>40422</v>
      </c>
      <c r="B71" s="16">
        <f t="shared" si="4"/>
        <v>12.278499699999999</v>
      </c>
      <c r="C71" s="14">
        <v>313.91572582706959</v>
      </c>
      <c r="D71" s="111">
        <v>39.113999999999997</v>
      </c>
      <c r="E71" s="122">
        <v>1.9765299999999998E-3</v>
      </c>
      <c r="F71" s="106">
        <v>-3.4231589999999999E-2</v>
      </c>
      <c r="G71" s="106">
        <v>0</v>
      </c>
      <c r="H71" s="106">
        <v>0</v>
      </c>
      <c r="I71" s="106">
        <v>0</v>
      </c>
      <c r="J71" s="35">
        <f t="shared" si="5"/>
        <v>12.24624464</v>
      </c>
    </row>
    <row r="72" spans="1:10" x14ac:dyDescent="0.2">
      <c r="A72" s="8">
        <v>40452</v>
      </c>
      <c r="B72" s="16">
        <f t="shared" si="4"/>
        <v>11.213273149999999</v>
      </c>
      <c r="C72" s="14">
        <v>299.18018009605123</v>
      </c>
      <c r="D72" s="111">
        <v>37.479999999999997</v>
      </c>
      <c r="E72" s="122">
        <v>1.4004900000000001E-3</v>
      </c>
      <c r="F72" s="106">
        <v>-2.859165E-2</v>
      </c>
      <c r="G72" s="106">
        <v>0</v>
      </c>
      <c r="H72" s="106">
        <v>0</v>
      </c>
      <c r="I72" s="106">
        <v>0</v>
      </c>
      <c r="J72" s="35">
        <f t="shared" si="5"/>
        <v>11.18608199</v>
      </c>
    </row>
    <row r="73" spans="1:10" x14ac:dyDescent="0.2">
      <c r="A73" s="8">
        <v>40483</v>
      </c>
      <c r="B73" s="16">
        <f t="shared" si="4"/>
        <v>11.55163134</v>
      </c>
      <c r="C73" s="14">
        <v>314.74977085093047</v>
      </c>
      <c r="D73" s="111">
        <v>36.701000000000001</v>
      </c>
      <c r="E73" s="122">
        <v>0</v>
      </c>
      <c r="F73" s="106">
        <v>-2.8156549999999999E-2</v>
      </c>
      <c r="G73" s="106">
        <v>0</v>
      </c>
      <c r="H73" s="106">
        <v>0</v>
      </c>
      <c r="I73" s="106">
        <v>0</v>
      </c>
      <c r="J73" s="35">
        <f t="shared" si="5"/>
        <v>11.52347479</v>
      </c>
    </row>
    <row r="74" spans="1:10" x14ac:dyDescent="0.2">
      <c r="A74" s="9">
        <v>40513</v>
      </c>
      <c r="B74" s="17">
        <f t="shared" si="4"/>
        <v>11.518300310000001</v>
      </c>
      <c r="C74" s="15">
        <v>307.91008099871686</v>
      </c>
      <c r="D74" s="112">
        <v>37.408000000000001</v>
      </c>
      <c r="E74" s="123">
        <v>5.6408999999999995E-4</v>
      </c>
      <c r="F74" s="107">
        <v>-3.9320540000000001E-2</v>
      </c>
      <c r="G74" s="107">
        <v>0</v>
      </c>
      <c r="H74" s="106">
        <v>0</v>
      </c>
      <c r="I74" s="112">
        <v>0</v>
      </c>
      <c r="J74" s="36">
        <f t="shared" si="5"/>
        <v>11.47954386</v>
      </c>
    </row>
    <row r="75" spans="1:10" x14ac:dyDescent="0.2">
      <c r="A75" s="8">
        <v>40544</v>
      </c>
      <c r="B75" s="16">
        <f t="shared" si="4"/>
        <v>11.96981697</v>
      </c>
      <c r="C75" s="14">
        <v>313.059159670459</v>
      </c>
      <c r="D75" s="111">
        <v>38.234999999999999</v>
      </c>
      <c r="E75" s="124">
        <v>2.3396900000000002E-3</v>
      </c>
      <c r="F75" s="108">
        <v>-2.0933349999999996E-2</v>
      </c>
      <c r="G75" s="108">
        <v>0</v>
      </c>
      <c r="H75" s="108">
        <v>0</v>
      </c>
      <c r="I75" s="106">
        <v>0</v>
      </c>
      <c r="J75" s="34">
        <f t="shared" si="5"/>
        <v>11.95122331</v>
      </c>
    </row>
    <row r="76" spans="1:10" x14ac:dyDescent="0.2">
      <c r="A76" s="8">
        <v>40575</v>
      </c>
      <c r="B76" s="16">
        <f t="shared" si="4"/>
        <v>13.815711449999998</v>
      </c>
      <c r="C76" s="14">
        <v>319.65274866384397</v>
      </c>
      <c r="D76" s="111">
        <v>43.220999999999997</v>
      </c>
      <c r="E76" s="122">
        <v>0</v>
      </c>
      <c r="F76" s="106">
        <v>-6.9305600000000005E-3</v>
      </c>
      <c r="G76" s="106">
        <v>0</v>
      </c>
      <c r="H76" s="106">
        <v>0</v>
      </c>
      <c r="I76" s="106">
        <v>0</v>
      </c>
      <c r="J76" s="35">
        <f t="shared" si="5"/>
        <v>13.808780889999998</v>
      </c>
    </row>
    <row r="77" spans="1:10" x14ac:dyDescent="0.2">
      <c r="A77" s="8">
        <v>40603</v>
      </c>
      <c r="B77" s="16">
        <f t="shared" si="4"/>
        <v>13.203956390000002</v>
      </c>
      <c r="C77" s="14">
        <v>294.67854825031247</v>
      </c>
      <c r="D77" s="111">
        <v>44.808</v>
      </c>
      <c r="E77" s="122">
        <v>3.8980199999999999E-3</v>
      </c>
      <c r="F77" s="106">
        <v>-1.1601240000000001E-2</v>
      </c>
      <c r="G77" s="106">
        <v>0</v>
      </c>
      <c r="H77" s="106">
        <v>0</v>
      </c>
      <c r="I77" s="106">
        <v>0</v>
      </c>
      <c r="J77" s="35">
        <f t="shared" si="5"/>
        <v>13.196253170000002</v>
      </c>
    </row>
    <row r="78" spans="1:10" x14ac:dyDescent="0.2">
      <c r="A78" s="8">
        <v>40634</v>
      </c>
      <c r="B78" s="16">
        <f t="shared" si="4"/>
        <v>14.242527249999998</v>
      </c>
      <c r="C78" s="14">
        <v>312.21972619856632</v>
      </c>
      <c r="D78" s="111">
        <v>45.616999999999997</v>
      </c>
      <c r="E78" s="122">
        <v>0</v>
      </c>
      <c r="F78" s="106">
        <v>-3.0311859999999999E-2</v>
      </c>
      <c r="G78" s="106">
        <v>0</v>
      </c>
      <c r="H78" s="106">
        <v>0</v>
      </c>
      <c r="I78" s="106">
        <v>0</v>
      </c>
      <c r="J78" s="35">
        <f t="shared" si="5"/>
        <v>14.212215389999999</v>
      </c>
    </row>
    <row r="79" spans="1:10" x14ac:dyDescent="0.2">
      <c r="A79" s="8">
        <v>40664</v>
      </c>
      <c r="B79" s="16">
        <f t="shared" si="4"/>
        <v>13.265530230000001</v>
      </c>
      <c r="C79" s="14">
        <v>306.48361319686717</v>
      </c>
      <c r="D79" s="111">
        <v>43.283000000000001</v>
      </c>
      <c r="E79" s="122">
        <v>0</v>
      </c>
      <c r="F79" s="106">
        <v>-2.4281320000000002E-2</v>
      </c>
      <c r="G79" s="106">
        <v>0</v>
      </c>
      <c r="H79" s="106">
        <v>0</v>
      </c>
      <c r="I79" s="106">
        <v>0</v>
      </c>
      <c r="J79" s="35">
        <f t="shared" si="5"/>
        <v>13.241248910000001</v>
      </c>
    </row>
    <row r="80" spans="1:10" x14ac:dyDescent="0.2">
      <c r="A80" s="8">
        <v>40695</v>
      </c>
      <c r="B80" s="16">
        <f t="shared" si="4"/>
        <v>13.895217150000001</v>
      </c>
      <c r="C80" s="14">
        <v>321.15046455728384</v>
      </c>
      <c r="D80" s="111">
        <v>43.267000000000003</v>
      </c>
      <c r="E80" s="122">
        <v>0</v>
      </c>
      <c r="F80" s="106">
        <v>1.7240599999999999E-3</v>
      </c>
      <c r="G80" s="106">
        <v>0</v>
      </c>
      <c r="H80" s="106">
        <v>0</v>
      </c>
      <c r="I80" s="106">
        <v>0</v>
      </c>
      <c r="J80" s="35">
        <f t="shared" si="5"/>
        <v>13.896941210000001</v>
      </c>
    </row>
    <row r="81" spans="1:10" x14ac:dyDescent="0.2">
      <c r="A81" s="8">
        <v>40725</v>
      </c>
      <c r="B81" s="16">
        <f t="shared" si="4"/>
        <v>13.148588890000001</v>
      </c>
      <c r="C81" s="14">
        <v>317.08560759157888</v>
      </c>
      <c r="D81" s="111">
        <v>41.466999999999999</v>
      </c>
      <c r="E81" s="122">
        <v>1.36246E-3</v>
      </c>
      <c r="F81" s="106">
        <v>-3.8195900000000005E-2</v>
      </c>
      <c r="G81" s="106">
        <v>0</v>
      </c>
      <c r="H81" s="106">
        <v>0</v>
      </c>
      <c r="I81" s="106">
        <v>0</v>
      </c>
      <c r="J81" s="35">
        <f t="shared" si="5"/>
        <v>13.11175545</v>
      </c>
    </row>
    <row r="82" spans="1:10" x14ac:dyDescent="0.2">
      <c r="A82" s="8">
        <v>40756</v>
      </c>
      <c r="B82" s="16">
        <f t="shared" si="4"/>
        <v>13.817186529999999</v>
      </c>
      <c r="C82" s="14">
        <v>332.26371359865334</v>
      </c>
      <c r="D82" s="111">
        <v>41.585000000000001</v>
      </c>
      <c r="E82" s="122">
        <v>3.2483E-3</v>
      </c>
      <c r="F82" s="106">
        <v>-2.2664400000000001E-2</v>
      </c>
      <c r="G82" s="106">
        <v>0</v>
      </c>
      <c r="H82" s="106">
        <v>0</v>
      </c>
      <c r="I82" s="106">
        <v>0</v>
      </c>
      <c r="J82" s="35">
        <f t="shared" si="5"/>
        <v>13.797770429999998</v>
      </c>
    </row>
    <row r="83" spans="1:10" x14ac:dyDescent="0.2">
      <c r="A83" s="8">
        <v>40787</v>
      </c>
      <c r="B83" s="16">
        <f t="shared" si="4"/>
        <v>14.20547537</v>
      </c>
      <c r="C83" s="14">
        <v>344.31673097898539</v>
      </c>
      <c r="D83" s="111">
        <v>41.256999999999998</v>
      </c>
      <c r="E83" s="122">
        <v>0</v>
      </c>
      <c r="F83" s="106">
        <v>-1.67759E-2</v>
      </c>
      <c r="G83" s="106">
        <v>0</v>
      </c>
      <c r="H83" s="106">
        <v>0</v>
      </c>
      <c r="I83" s="106">
        <v>0</v>
      </c>
      <c r="J83" s="35">
        <f t="shared" si="5"/>
        <v>14.18869947</v>
      </c>
    </row>
    <row r="84" spans="1:10" x14ac:dyDescent="0.2">
      <c r="A84" s="8">
        <v>40817</v>
      </c>
      <c r="B84" s="16">
        <f t="shared" si="4"/>
        <v>13.481302739999999</v>
      </c>
      <c r="C84" s="14">
        <v>330.20556837387022</v>
      </c>
      <c r="D84" s="111">
        <v>40.826999999999998</v>
      </c>
      <c r="E84" s="122">
        <v>0</v>
      </c>
      <c r="F84" s="106">
        <v>-2.1962589999999997E-2</v>
      </c>
      <c r="G84" s="106">
        <v>0</v>
      </c>
      <c r="H84" s="106">
        <v>0</v>
      </c>
      <c r="I84" s="106">
        <v>0</v>
      </c>
      <c r="J84" s="35">
        <f t="shared" si="5"/>
        <v>13.459340149999999</v>
      </c>
    </row>
    <row r="85" spans="1:10" x14ac:dyDescent="0.2">
      <c r="A85" s="8">
        <v>40848</v>
      </c>
      <c r="B85" s="16">
        <f t="shared" si="4"/>
        <v>14.266930509999998</v>
      </c>
      <c r="C85" s="14">
        <v>351.02181158350555</v>
      </c>
      <c r="D85" s="111">
        <v>40.643999999999998</v>
      </c>
      <c r="E85" s="122">
        <v>6.3335100000000005E-3</v>
      </c>
      <c r="F85" s="106">
        <v>2.9999999999999997E-5</v>
      </c>
      <c r="G85" s="106">
        <v>0</v>
      </c>
      <c r="H85" s="106">
        <v>0</v>
      </c>
      <c r="I85" s="106">
        <v>0</v>
      </c>
      <c r="J85" s="35">
        <f t="shared" si="5"/>
        <v>14.273294019999998</v>
      </c>
    </row>
    <row r="86" spans="1:10" x14ac:dyDescent="0.2">
      <c r="A86" s="9">
        <v>40878</v>
      </c>
      <c r="B86" s="17">
        <f t="shared" si="4"/>
        <v>14.20100665</v>
      </c>
      <c r="C86" s="15">
        <v>341.14073820505428</v>
      </c>
      <c r="D86" s="112">
        <v>41.628</v>
      </c>
      <c r="E86" s="123">
        <v>0.17843645999999999</v>
      </c>
      <c r="F86" s="107">
        <v>-2.3675950000000001E-2</v>
      </c>
      <c r="G86" s="107">
        <v>-0.15938818000000002</v>
      </c>
      <c r="H86" s="106">
        <v>0</v>
      </c>
      <c r="I86" s="112">
        <v>0</v>
      </c>
      <c r="J86" s="36">
        <f t="shared" si="5"/>
        <v>14.19637898</v>
      </c>
    </row>
    <row r="87" spans="1:10" x14ac:dyDescent="0.2">
      <c r="A87" s="8">
        <v>40909</v>
      </c>
      <c r="B87" s="16">
        <f t="shared" si="4"/>
        <v>14.364546949999999</v>
      </c>
      <c r="C87" s="14">
        <v>345.92527272727273</v>
      </c>
      <c r="D87" s="111">
        <v>41.524999999999999</v>
      </c>
      <c r="E87" s="124">
        <v>0</v>
      </c>
      <c r="F87" s="108">
        <v>-3.6078399999999997E-3</v>
      </c>
      <c r="G87" s="108">
        <v>0</v>
      </c>
      <c r="H87" s="108">
        <v>0</v>
      </c>
      <c r="I87" s="106">
        <v>0</v>
      </c>
      <c r="J87" s="34">
        <f t="shared" si="5"/>
        <v>14.360939109999999</v>
      </c>
    </row>
    <row r="88" spans="1:10" x14ac:dyDescent="0.2">
      <c r="A88" s="8">
        <v>40940</v>
      </c>
      <c r="B88" s="16">
        <f t="shared" si="4"/>
        <v>15.411181880000001</v>
      </c>
      <c r="C88" s="14">
        <v>340.04505372785246</v>
      </c>
      <c r="D88" s="111">
        <v>45.320999999999998</v>
      </c>
      <c r="E88" s="122">
        <v>1.79057E-3</v>
      </c>
      <c r="F88" s="106">
        <v>-2.4194710000000001E-2</v>
      </c>
      <c r="G88" s="106">
        <v>0</v>
      </c>
      <c r="H88" s="106">
        <v>0</v>
      </c>
      <c r="I88" s="106">
        <v>0</v>
      </c>
      <c r="J88" s="35">
        <f t="shared" si="5"/>
        <v>15.388777740000002</v>
      </c>
    </row>
    <row r="89" spans="1:10" x14ac:dyDescent="0.2">
      <c r="A89" s="8">
        <v>40969</v>
      </c>
      <c r="B89" s="16">
        <f t="shared" si="4"/>
        <v>14.721802119999998</v>
      </c>
      <c r="C89" s="14">
        <v>322.42935938150197</v>
      </c>
      <c r="D89" s="111">
        <v>45.658999999999999</v>
      </c>
      <c r="E89" s="122">
        <v>8.6881000000000002E-4</v>
      </c>
      <c r="F89" s="106">
        <v>-1.7991319999999998E-2</v>
      </c>
      <c r="G89" s="106">
        <v>4.8620700000000005E-3</v>
      </c>
      <c r="H89" s="106">
        <v>0</v>
      </c>
      <c r="I89" s="106">
        <v>0</v>
      </c>
      <c r="J89" s="35">
        <f t="shared" si="5"/>
        <v>14.709541679999997</v>
      </c>
    </row>
    <row r="90" spans="1:10" x14ac:dyDescent="0.2">
      <c r="A90" s="8">
        <v>41000</v>
      </c>
      <c r="B90" s="16">
        <f t="shared" si="4"/>
        <v>14.93372334</v>
      </c>
      <c r="C90" s="14">
        <v>331.22750609945439</v>
      </c>
      <c r="D90" s="111">
        <v>45.085999999999999</v>
      </c>
      <c r="E90" s="122">
        <v>0</v>
      </c>
      <c r="F90" s="106">
        <v>-1.2556620000000001E-2</v>
      </c>
      <c r="G90" s="106">
        <v>0</v>
      </c>
      <c r="H90" s="106">
        <v>0</v>
      </c>
      <c r="I90" s="106">
        <v>0</v>
      </c>
      <c r="J90" s="35">
        <f t="shared" si="5"/>
        <v>14.92116672</v>
      </c>
    </row>
    <row r="91" spans="1:10" x14ac:dyDescent="0.2">
      <c r="A91" s="8">
        <v>41030</v>
      </c>
      <c r="B91" s="16">
        <f t="shared" si="4"/>
        <v>13.97914508</v>
      </c>
      <c r="C91" s="14">
        <v>325.52791095172671</v>
      </c>
      <c r="D91" s="111">
        <v>42.942999999999998</v>
      </c>
      <c r="E91" s="122">
        <v>-4.7729900000000004E-3</v>
      </c>
      <c r="F91" s="106">
        <v>-3.7276589999999998E-2</v>
      </c>
      <c r="G91" s="106">
        <v>4.7729900000000004E-3</v>
      </c>
      <c r="H91" s="106">
        <v>0</v>
      </c>
      <c r="I91" s="106">
        <v>0</v>
      </c>
      <c r="J91" s="35">
        <f t="shared" si="5"/>
        <v>13.941868490000001</v>
      </c>
    </row>
    <row r="92" spans="1:10" x14ac:dyDescent="0.2">
      <c r="A92" s="8">
        <v>41061</v>
      </c>
      <c r="B92" s="16">
        <f t="shared" si="4"/>
        <v>14.596159890000001</v>
      </c>
      <c r="C92" s="14">
        <v>341.23906789170991</v>
      </c>
      <c r="D92" s="111">
        <v>42.774000000000001</v>
      </c>
      <c r="E92" s="122">
        <v>0</v>
      </c>
      <c r="F92" s="106">
        <v>-8.0575500000000001E-3</v>
      </c>
      <c r="G92" s="106">
        <v>0</v>
      </c>
      <c r="H92" s="106">
        <v>0</v>
      </c>
      <c r="I92" s="106">
        <v>0</v>
      </c>
      <c r="J92" s="35">
        <f t="shared" si="5"/>
        <v>14.588102340000001</v>
      </c>
    </row>
    <row r="93" spans="1:10" x14ac:dyDescent="0.2">
      <c r="A93" s="8">
        <v>41091</v>
      </c>
      <c r="B93" s="16">
        <f t="shared" si="4"/>
        <v>13.851935359999999</v>
      </c>
      <c r="C93" s="14">
        <v>336.64508615451916</v>
      </c>
      <c r="D93" s="111">
        <v>41.146999999999998</v>
      </c>
      <c r="E93" s="122">
        <v>2.0442300000000002E-3</v>
      </c>
      <c r="F93" s="106">
        <v>-1.2751739999999999E-2</v>
      </c>
      <c r="G93" s="106">
        <v>0</v>
      </c>
      <c r="H93" s="106">
        <v>0</v>
      </c>
      <c r="I93" s="106">
        <v>0</v>
      </c>
      <c r="J93" s="35">
        <f t="shared" si="5"/>
        <v>13.841227849999997</v>
      </c>
    </row>
    <row r="94" spans="1:10" x14ac:dyDescent="0.2">
      <c r="A94" s="8">
        <v>41122</v>
      </c>
      <c r="B94" s="16">
        <f t="shared" si="4"/>
        <v>14.733344420000002</v>
      </c>
      <c r="C94" s="14">
        <v>351.76545745392036</v>
      </c>
      <c r="D94" s="111">
        <v>41.884</v>
      </c>
      <c r="E94" s="122">
        <v>1.5697999999999999E-3</v>
      </c>
      <c r="F94" s="106">
        <v>-1.450888E-2</v>
      </c>
      <c r="G94" s="106">
        <v>2.0988000000000001E-3</v>
      </c>
      <c r="H94" s="106">
        <v>0</v>
      </c>
      <c r="I94" s="106">
        <v>0</v>
      </c>
      <c r="J94" s="35">
        <f t="shared" si="5"/>
        <v>14.722504140000003</v>
      </c>
    </row>
    <row r="95" spans="1:10" x14ac:dyDescent="0.2">
      <c r="A95" s="8">
        <v>41153</v>
      </c>
      <c r="B95" s="16">
        <f t="shared" si="4"/>
        <v>14.951064419999998</v>
      </c>
      <c r="C95" s="14">
        <v>365.44447643723112</v>
      </c>
      <c r="D95" s="111">
        <v>40.911999999999999</v>
      </c>
      <c r="E95" s="122">
        <v>-1.0115000000000001E-4</v>
      </c>
      <c r="F95" s="106">
        <v>-1.3487610000000001E-2</v>
      </c>
      <c r="G95" s="106">
        <v>1.1604200000000001E-3</v>
      </c>
      <c r="H95" s="106">
        <v>0</v>
      </c>
      <c r="I95" s="106">
        <v>0</v>
      </c>
      <c r="J95" s="35">
        <f t="shared" si="5"/>
        <v>14.938636079999997</v>
      </c>
    </row>
    <row r="96" spans="1:10" x14ac:dyDescent="0.2">
      <c r="A96" s="8">
        <v>41183</v>
      </c>
      <c r="B96" s="16">
        <f t="shared" si="4"/>
        <v>14.24557428</v>
      </c>
      <c r="C96" s="14">
        <v>350.44463173431734</v>
      </c>
      <c r="D96" s="111">
        <v>40.65</v>
      </c>
      <c r="E96" s="122">
        <v>0.17063302000000002</v>
      </c>
      <c r="F96" s="106">
        <v>-1.7824720000000002E-2</v>
      </c>
      <c r="G96" s="106">
        <v>-0.15183916</v>
      </c>
      <c r="H96" s="106">
        <v>0</v>
      </c>
      <c r="I96" s="106">
        <v>0</v>
      </c>
      <c r="J96" s="35">
        <f t="shared" si="5"/>
        <v>14.24654342</v>
      </c>
    </row>
    <row r="97" spans="1:10" x14ac:dyDescent="0.2">
      <c r="A97" s="8">
        <v>41214</v>
      </c>
      <c r="B97" s="16">
        <f t="shared" si="4"/>
        <v>14.90050055</v>
      </c>
      <c r="C97" s="14">
        <v>367.18828363725976</v>
      </c>
      <c r="D97" s="111">
        <v>40.58</v>
      </c>
      <c r="E97" s="122">
        <v>-1.254536E-2</v>
      </c>
      <c r="F97" s="106">
        <v>-1.8890870000000001E-2</v>
      </c>
      <c r="G97" s="106">
        <v>1.254536E-2</v>
      </c>
      <c r="H97" s="106">
        <v>0</v>
      </c>
      <c r="I97" s="106">
        <v>0</v>
      </c>
      <c r="J97" s="35">
        <f t="shared" si="5"/>
        <v>14.88160968</v>
      </c>
    </row>
    <row r="98" spans="1:10" x14ac:dyDescent="0.2">
      <c r="A98" s="9">
        <v>41244</v>
      </c>
      <c r="B98" s="17">
        <f t="shared" si="4"/>
        <v>15.138604640000001</v>
      </c>
      <c r="C98" s="15">
        <v>362.427690687096</v>
      </c>
      <c r="D98" s="112">
        <v>41.77</v>
      </c>
      <c r="E98" s="123">
        <v>9.1462639999999998E-2</v>
      </c>
      <c r="F98" s="107">
        <v>-2.0083110000000001E-2</v>
      </c>
      <c r="G98" s="107">
        <v>2.231584E-2</v>
      </c>
      <c r="H98" s="106">
        <v>0</v>
      </c>
      <c r="I98" s="112">
        <v>0</v>
      </c>
      <c r="J98" s="36">
        <f t="shared" si="5"/>
        <v>15.232300009999999</v>
      </c>
    </row>
    <row r="99" spans="1:10" x14ac:dyDescent="0.2">
      <c r="A99" s="8">
        <v>41275</v>
      </c>
      <c r="B99" s="16">
        <f t="shared" si="4"/>
        <v>15.65113247</v>
      </c>
      <c r="C99" s="14">
        <v>370.46731057826594</v>
      </c>
      <c r="D99" s="111">
        <v>42.247</v>
      </c>
      <c r="E99" s="124">
        <v>0</v>
      </c>
      <c r="F99" s="108">
        <v>-9.0176700000000002E-3</v>
      </c>
      <c r="G99" s="108">
        <v>0</v>
      </c>
      <c r="H99" s="108">
        <v>0</v>
      </c>
      <c r="I99" s="106">
        <v>0</v>
      </c>
      <c r="J99" s="34">
        <f t="shared" si="5"/>
        <v>15.6421148</v>
      </c>
    </row>
    <row r="100" spans="1:10" x14ac:dyDescent="0.2">
      <c r="A100" s="8">
        <v>41306</v>
      </c>
      <c r="B100" s="16">
        <f t="shared" si="4"/>
        <v>17.376094260000002</v>
      </c>
      <c r="C100" s="14">
        <v>372.23852313624684</v>
      </c>
      <c r="D100" s="111">
        <v>46.68</v>
      </c>
      <c r="E100" s="122">
        <v>0</v>
      </c>
      <c r="F100" s="106">
        <v>-1.4686579999999999E-2</v>
      </c>
      <c r="G100" s="106">
        <v>4.0133950000000002E-2</v>
      </c>
      <c r="H100" s="106">
        <v>0</v>
      </c>
      <c r="I100" s="106">
        <v>0</v>
      </c>
      <c r="J100" s="35">
        <f t="shared" si="5"/>
        <v>17.401541630000004</v>
      </c>
    </row>
    <row r="101" spans="1:10" x14ac:dyDescent="0.2">
      <c r="A101" s="8">
        <v>41334</v>
      </c>
      <c r="B101" s="16">
        <f t="shared" si="4"/>
        <v>15.566411210000002</v>
      </c>
      <c r="C101" s="14">
        <v>341.16666031078091</v>
      </c>
      <c r="D101" s="111">
        <v>45.627000000000002</v>
      </c>
      <c r="E101" s="122">
        <v>0</v>
      </c>
      <c r="F101" s="106">
        <v>-1.193717E-2</v>
      </c>
      <c r="G101" s="106">
        <v>0</v>
      </c>
      <c r="H101" s="106">
        <v>0</v>
      </c>
      <c r="I101" s="106">
        <v>0</v>
      </c>
      <c r="J101" s="35">
        <f t="shared" si="5"/>
        <v>15.554474040000002</v>
      </c>
    </row>
    <row r="102" spans="1:10" x14ac:dyDescent="0.2">
      <c r="A102" s="8">
        <v>41365</v>
      </c>
      <c r="B102" s="16">
        <f t="shared" si="4"/>
        <v>15.905611670000001</v>
      </c>
      <c r="C102" s="14">
        <v>357.5258872055386</v>
      </c>
      <c r="D102" s="111">
        <v>44.488</v>
      </c>
      <c r="E102" s="122">
        <v>-1.2080879999999999E-2</v>
      </c>
      <c r="F102" s="106">
        <v>-1.7958330000000002E-2</v>
      </c>
      <c r="G102" s="106">
        <v>2.0825140000000002E-2</v>
      </c>
      <c r="H102" s="106">
        <v>0</v>
      </c>
      <c r="I102" s="106">
        <v>0</v>
      </c>
      <c r="J102" s="35">
        <f t="shared" si="5"/>
        <v>15.8963976</v>
      </c>
    </row>
    <row r="103" spans="1:10" x14ac:dyDescent="0.2">
      <c r="A103" s="8">
        <v>41395</v>
      </c>
      <c r="B103" s="16">
        <f t="shared" si="4"/>
        <v>14.604213290000001</v>
      </c>
      <c r="C103" s="14">
        <v>343.49923064258161</v>
      </c>
      <c r="D103" s="111">
        <v>42.515999999999998</v>
      </c>
      <c r="E103" s="122">
        <v>-1.7971700000000001E-3</v>
      </c>
      <c r="F103" s="106">
        <v>-3.9067690000000002E-2</v>
      </c>
      <c r="G103" s="106">
        <v>6.1085980000000005E-2</v>
      </c>
      <c r="H103" s="106">
        <v>0</v>
      </c>
      <c r="I103" s="106">
        <v>0</v>
      </c>
      <c r="J103" s="35">
        <f t="shared" si="5"/>
        <v>14.624434410000001</v>
      </c>
    </row>
    <row r="104" spans="1:10" x14ac:dyDescent="0.2">
      <c r="A104" s="8">
        <v>41426</v>
      </c>
      <c r="B104" s="16">
        <f t="shared" si="4"/>
        <v>14.365413019999998</v>
      </c>
      <c r="C104" s="14">
        <v>355.36842024539874</v>
      </c>
      <c r="D104" s="111">
        <v>40.423999999999999</v>
      </c>
      <c r="E104" s="122">
        <v>0</v>
      </c>
      <c r="F104" s="106">
        <v>-2.1375189999999999E-2</v>
      </c>
      <c r="G104" s="106">
        <v>0</v>
      </c>
      <c r="H104" s="106">
        <v>0</v>
      </c>
      <c r="I104" s="106">
        <v>0</v>
      </c>
      <c r="J104" s="35">
        <f t="shared" si="5"/>
        <v>14.344037829999998</v>
      </c>
    </row>
    <row r="105" spans="1:10" x14ac:dyDescent="0.2">
      <c r="A105" s="8">
        <v>41456</v>
      </c>
      <c r="B105" s="16">
        <f t="shared" si="4"/>
        <v>13.203217929999999</v>
      </c>
      <c r="C105" s="14">
        <v>346.21402165932449</v>
      </c>
      <c r="D105" s="111">
        <v>38.136000000000003</v>
      </c>
      <c r="E105" s="122">
        <v>0</v>
      </c>
      <c r="F105" s="106">
        <v>-2.4479490000000003E-2</v>
      </c>
      <c r="G105" s="106">
        <v>0</v>
      </c>
      <c r="H105" s="106">
        <v>0</v>
      </c>
      <c r="I105" s="106">
        <v>0</v>
      </c>
      <c r="J105" s="35">
        <f t="shared" si="5"/>
        <v>13.17873844</v>
      </c>
    </row>
    <row r="106" spans="1:10" x14ac:dyDescent="0.2">
      <c r="A106" s="8">
        <v>41487</v>
      </c>
      <c r="B106" s="16">
        <f t="shared" si="4"/>
        <v>13.51238086</v>
      </c>
      <c r="C106" s="14">
        <v>358.87551418251354</v>
      </c>
      <c r="D106" s="111">
        <v>37.652000000000001</v>
      </c>
      <c r="E106" s="122">
        <v>0.14309606</v>
      </c>
      <c r="F106" s="106">
        <v>-2.1470989999999999E-2</v>
      </c>
      <c r="G106" s="106">
        <v>-0.14309606</v>
      </c>
      <c r="H106" s="106">
        <v>0</v>
      </c>
      <c r="I106" s="106">
        <v>0</v>
      </c>
      <c r="J106" s="35">
        <f t="shared" si="5"/>
        <v>13.490909870000001</v>
      </c>
    </row>
    <row r="107" spans="1:10" x14ac:dyDescent="0.2">
      <c r="A107" s="8">
        <v>41518</v>
      </c>
      <c r="B107" s="16">
        <f t="shared" si="4"/>
        <v>13.977574159999998</v>
      </c>
      <c r="C107" s="14">
        <v>370.59082535726594</v>
      </c>
      <c r="D107" s="111">
        <v>37.716999999999999</v>
      </c>
      <c r="E107" s="122">
        <v>-1.149469E-2</v>
      </c>
      <c r="F107" s="106">
        <v>-3.256941E-2</v>
      </c>
      <c r="G107" s="106">
        <v>1.149469E-2</v>
      </c>
      <c r="H107" s="106">
        <v>0</v>
      </c>
      <c r="I107" s="106">
        <v>0</v>
      </c>
      <c r="J107" s="35">
        <f t="shared" si="5"/>
        <v>13.945004749999997</v>
      </c>
    </row>
    <row r="108" spans="1:10" x14ac:dyDescent="0.2">
      <c r="A108" s="8">
        <v>41548</v>
      </c>
      <c r="B108" s="16">
        <f t="shared" si="4"/>
        <v>13.31368711</v>
      </c>
      <c r="C108" s="14">
        <v>356.98316423113016</v>
      </c>
      <c r="D108" s="111">
        <v>37.295000000000002</v>
      </c>
      <c r="E108" s="122">
        <v>0</v>
      </c>
      <c r="F108" s="106">
        <v>-3.3270099999999997E-2</v>
      </c>
      <c r="G108" s="106">
        <v>0</v>
      </c>
      <c r="H108" s="106">
        <v>0</v>
      </c>
      <c r="I108" s="106">
        <v>0</v>
      </c>
      <c r="J108" s="35">
        <f t="shared" si="5"/>
        <v>13.280417010000001</v>
      </c>
    </row>
    <row r="109" spans="1:10" x14ac:dyDescent="0.2">
      <c r="A109" s="8">
        <v>41579</v>
      </c>
      <c r="B109" s="16">
        <f t="shared" si="4"/>
        <v>13.659420679999998</v>
      </c>
      <c r="C109" s="14">
        <v>366.17485671393723</v>
      </c>
      <c r="D109" s="111">
        <v>37.302999999999997</v>
      </c>
      <c r="E109" s="122">
        <v>-2.1605220000000001E-2</v>
      </c>
      <c r="F109" s="106">
        <v>-3.9428050000000006E-2</v>
      </c>
      <c r="G109" s="106">
        <v>3.9047599999999995E-2</v>
      </c>
      <c r="H109" s="106">
        <v>0</v>
      </c>
      <c r="I109" s="106">
        <v>0</v>
      </c>
      <c r="J109" s="35">
        <f t="shared" si="5"/>
        <v>13.637435009999999</v>
      </c>
    </row>
    <row r="110" spans="1:10" x14ac:dyDescent="0.2">
      <c r="A110" s="9">
        <v>41609</v>
      </c>
      <c r="B110" s="17">
        <f t="shared" si="4"/>
        <v>13.271752449999997</v>
      </c>
      <c r="C110" s="15">
        <v>358.38605665370488</v>
      </c>
      <c r="D110" s="112">
        <v>37.031999999999996</v>
      </c>
      <c r="E110" s="123">
        <v>0.14101160000000001</v>
      </c>
      <c r="F110" s="107">
        <v>0</v>
      </c>
      <c r="G110" s="107">
        <v>-0.10067163000000001</v>
      </c>
      <c r="H110" s="106">
        <v>0</v>
      </c>
      <c r="I110" s="112">
        <v>0</v>
      </c>
      <c r="J110" s="36">
        <f t="shared" si="5"/>
        <v>13.312092419999997</v>
      </c>
    </row>
    <row r="111" spans="1:10" x14ac:dyDescent="0.2">
      <c r="A111" s="8">
        <v>41640</v>
      </c>
      <c r="B111" s="16">
        <f t="shared" si="4"/>
        <v>13.273631060000001</v>
      </c>
      <c r="C111" s="14">
        <v>364.730334404968</v>
      </c>
      <c r="D111" s="111">
        <v>36.393000000000001</v>
      </c>
      <c r="E111" s="124">
        <v>0</v>
      </c>
      <c r="F111" s="108">
        <v>-4.3382949999999997E-2</v>
      </c>
      <c r="G111" s="108">
        <v>0</v>
      </c>
      <c r="H111" s="108">
        <v>0</v>
      </c>
      <c r="I111" s="106">
        <v>0</v>
      </c>
      <c r="J111" s="34">
        <f t="shared" si="5"/>
        <v>13.230248110000002</v>
      </c>
    </row>
    <row r="112" spans="1:10" x14ac:dyDescent="0.2">
      <c r="A112" s="8">
        <v>41671</v>
      </c>
      <c r="B112" s="16">
        <f t="shared" si="4"/>
        <v>14.308486279999999</v>
      </c>
      <c r="C112" s="14">
        <v>369.10837817618983</v>
      </c>
      <c r="D112" s="111">
        <v>38.765000000000001</v>
      </c>
      <c r="E112" s="122">
        <v>-1.2080879999999999E-2</v>
      </c>
      <c r="F112" s="106">
        <v>-6.6446459999999999E-2</v>
      </c>
      <c r="G112" s="106">
        <v>1.2080879999999999E-2</v>
      </c>
      <c r="H112" s="106">
        <v>0</v>
      </c>
      <c r="I112" s="106">
        <v>0</v>
      </c>
      <c r="J112" s="35">
        <f t="shared" si="5"/>
        <v>14.242039819999999</v>
      </c>
    </row>
    <row r="113" spans="1:10" x14ac:dyDescent="0.2">
      <c r="A113" s="8">
        <v>41699</v>
      </c>
      <c r="B113" s="16">
        <f t="shared" si="4"/>
        <v>12.771448460000002</v>
      </c>
      <c r="C113" s="14">
        <v>336.84421627324281</v>
      </c>
      <c r="D113" s="111">
        <v>37.914999999999999</v>
      </c>
      <c r="E113" s="122">
        <v>-2.3102070000000002E-2</v>
      </c>
      <c r="F113" s="106">
        <v>-0.25100476999999999</v>
      </c>
      <c r="G113" s="106">
        <v>4.1562129999999996E-2</v>
      </c>
      <c r="H113" s="106">
        <v>0</v>
      </c>
      <c r="I113" s="106">
        <v>0</v>
      </c>
      <c r="J113" s="35">
        <f t="shared" si="5"/>
        <v>12.538903750000003</v>
      </c>
    </row>
    <row r="114" spans="1:10" x14ac:dyDescent="0.2">
      <c r="A114" s="8">
        <v>41730</v>
      </c>
      <c r="B114" s="16">
        <f t="shared" si="4"/>
        <v>13.4268921</v>
      </c>
      <c r="C114" s="14">
        <v>359.15185502206765</v>
      </c>
      <c r="D114" s="111">
        <v>37.384999999999998</v>
      </c>
      <c r="E114" s="122">
        <v>0</v>
      </c>
      <c r="F114" s="106">
        <v>0</v>
      </c>
      <c r="G114" s="106">
        <v>0</v>
      </c>
      <c r="H114" s="106">
        <v>0</v>
      </c>
      <c r="I114" s="106">
        <v>0</v>
      </c>
      <c r="J114" s="35">
        <f t="shared" si="5"/>
        <v>13.4268921</v>
      </c>
    </row>
    <row r="115" spans="1:10" x14ac:dyDescent="0.2">
      <c r="A115" s="8">
        <v>41760</v>
      </c>
      <c r="B115" s="16">
        <f t="shared" si="4"/>
        <v>12.474908579999999</v>
      </c>
      <c r="C115" s="14">
        <v>353.15673706262032</v>
      </c>
      <c r="D115" s="111">
        <v>35.323999999999998</v>
      </c>
      <c r="E115" s="122">
        <v>-2.7902000000000001E-3</v>
      </c>
      <c r="F115" s="106">
        <v>0</v>
      </c>
      <c r="G115" s="106">
        <v>2.5143390000000002E-2</v>
      </c>
      <c r="H115" s="106">
        <v>0</v>
      </c>
      <c r="I115" s="106">
        <v>0</v>
      </c>
      <c r="J115" s="35">
        <f t="shared" si="5"/>
        <v>12.49726177</v>
      </c>
    </row>
    <row r="116" spans="1:10" x14ac:dyDescent="0.2">
      <c r="A116" s="8">
        <v>41791</v>
      </c>
      <c r="B116" s="16">
        <f t="shared" si="4"/>
        <v>12.942418849999997</v>
      </c>
      <c r="C116" s="14">
        <v>367.81819564043536</v>
      </c>
      <c r="D116" s="111">
        <v>35.186999999999998</v>
      </c>
      <c r="E116" s="122">
        <v>0</v>
      </c>
      <c r="F116" s="106">
        <v>-0.38786740000000003</v>
      </c>
      <c r="G116" s="106">
        <v>6.0201610000000003E-2</v>
      </c>
      <c r="H116" s="106">
        <v>0</v>
      </c>
      <c r="I116" s="106">
        <v>0</v>
      </c>
      <c r="J116" s="35">
        <f t="shared" si="5"/>
        <v>12.614753059999998</v>
      </c>
    </row>
    <row r="117" spans="1:10" x14ac:dyDescent="0.2">
      <c r="A117" s="8">
        <v>41821</v>
      </c>
      <c r="B117" s="16">
        <f t="shared" si="4"/>
        <v>12.349395339999999</v>
      </c>
      <c r="C117" s="14">
        <v>359.64224299609759</v>
      </c>
      <c r="D117" s="111">
        <v>34.338000000000001</v>
      </c>
      <c r="E117" s="122">
        <v>-3.2011680000000001E-2</v>
      </c>
      <c r="F117" s="106">
        <v>0</v>
      </c>
      <c r="G117" s="106">
        <v>5.1807930000000002E-2</v>
      </c>
      <c r="H117" s="106">
        <v>0</v>
      </c>
      <c r="I117" s="106">
        <v>0</v>
      </c>
      <c r="J117" s="35">
        <f t="shared" si="5"/>
        <v>12.36919159</v>
      </c>
    </row>
    <row r="118" spans="1:10" x14ac:dyDescent="0.2">
      <c r="A118" s="8">
        <v>41852</v>
      </c>
      <c r="B118" s="16">
        <f t="shared" si="4"/>
        <v>13.157227929999999</v>
      </c>
      <c r="C118" s="14">
        <v>375.81342273636102</v>
      </c>
      <c r="D118" s="111">
        <v>35.01</v>
      </c>
      <c r="E118" s="122">
        <v>0</v>
      </c>
      <c r="F118" s="106">
        <v>-0.13123642999999999</v>
      </c>
      <c r="G118" s="106">
        <v>0</v>
      </c>
      <c r="H118" s="106">
        <v>0</v>
      </c>
      <c r="I118" s="106">
        <v>0</v>
      </c>
      <c r="J118" s="35">
        <f t="shared" si="5"/>
        <v>13.0259915</v>
      </c>
    </row>
    <row r="119" spans="1:10" x14ac:dyDescent="0.2">
      <c r="A119" s="8">
        <v>41883</v>
      </c>
      <c r="B119" s="16">
        <f t="shared" si="4"/>
        <v>13.301685210000002</v>
      </c>
      <c r="C119" s="14">
        <v>381.38845686268888</v>
      </c>
      <c r="D119" s="111">
        <v>34.877000000000002</v>
      </c>
      <c r="E119" s="122">
        <v>0.14592401999999999</v>
      </c>
      <c r="F119" s="106">
        <v>-2.6284650000000003E-2</v>
      </c>
      <c r="G119" s="106">
        <v>-0.14592401999999999</v>
      </c>
      <c r="H119" s="106">
        <v>0</v>
      </c>
      <c r="I119" s="106">
        <v>0</v>
      </c>
      <c r="J119" s="35">
        <f t="shared" si="5"/>
        <v>13.275400560000003</v>
      </c>
    </row>
    <row r="120" spans="1:10" x14ac:dyDescent="0.2">
      <c r="A120" s="8">
        <v>41913</v>
      </c>
      <c r="B120" s="16">
        <f t="shared" si="4"/>
        <v>12.42464228</v>
      </c>
      <c r="C120" s="14">
        <v>364.81904689197518</v>
      </c>
      <c r="D120" s="111">
        <v>34.057000000000002</v>
      </c>
      <c r="E120" s="122">
        <v>0</v>
      </c>
      <c r="F120" s="106">
        <v>-3.345381E-2</v>
      </c>
      <c r="G120" s="106">
        <v>0</v>
      </c>
      <c r="H120" s="106">
        <v>0</v>
      </c>
      <c r="I120" s="106">
        <v>0</v>
      </c>
      <c r="J120" s="35">
        <f t="shared" si="5"/>
        <v>12.391188470000001</v>
      </c>
    </row>
    <row r="121" spans="1:10" x14ac:dyDescent="0.2">
      <c r="A121" s="8">
        <v>41944</v>
      </c>
      <c r="B121" s="16">
        <f t="shared" si="4"/>
        <v>12.687069359999999</v>
      </c>
      <c r="C121" s="14">
        <v>382.44014469162596</v>
      </c>
      <c r="D121" s="111">
        <v>33.173999999999999</v>
      </c>
      <c r="E121" s="122">
        <v>0</v>
      </c>
      <c r="F121" s="106">
        <v>-2.3717509999999997E-2</v>
      </c>
      <c r="G121" s="106">
        <v>3.3281399999999998E-3</v>
      </c>
      <c r="H121" s="106">
        <v>0</v>
      </c>
      <c r="I121" s="106">
        <v>0</v>
      </c>
      <c r="J121" s="35">
        <f t="shared" si="5"/>
        <v>12.666679989999999</v>
      </c>
    </row>
    <row r="122" spans="1:10" x14ac:dyDescent="0.2">
      <c r="A122" s="9">
        <v>41974</v>
      </c>
      <c r="B122" s="17">
        <f t="shared" si="4"/>
        <v>12.478990630000002</v>
      </c>
      <c r="C122" s="15">
        <v>374.39592661486307</v>
      </c>
      <c r="D122" s="112">
        <v>33.331000000000003</v>
      </c>
      <c r="E122" s="123">
        <v>0.15638362</v>
      </c>
      <c r="F122" s="107">
        <v>-3.6286890000000002E-2</v>
      </c>
      <c r="G122" s="107">
        <v>-0.15638362</v>
      </c>
      <c r="H122" s="106">
        <v>0</v>
      </c>
      <c r="I122" s="112">
        <v>0</v>
      </c>
      <c r="J122" s="36">
        <f t="shared" si="5"/>
        <v>12.442703740000002</v>
      </c>
    </row>
    <row r="123" spans="1:10" x14ac:dyDescent="0.2">
      <c r="A123" s="8">
        <v>42005</v>
      </c>
      <c r="B123" s="16">
        <f t="shared" si="4"/>
        <v>12.449506810000001</v>
      </c>
      <c r="C123" s="14">
        <v>379.01503364081958</v>
      </c>
      <c r="D123" s="111">
        <v>32.847000000000001</v>
      </c>
      <c r="E123" s="124">
        <v>0</v>
      </c>
      <c r="F123" s="108">
        <v>0</v>
      </c>
      <c r="G123" s="108">
        <v>0</v>
      </c>
      <c r="H123" s="108">
        <v>0</v>
      </c>
      <c r="I123" s="106">
        <v>0</v>
      </c>
      <c r="J123" s="34">
        <f t="shared" si="5"/>
        <v>12.449506810000001</v>
      </c>
    </row>
    <row r="124" spans="1:10" x14ac:dyDescent="0.2">
      <c r="A124" s="8">
        <v>42036</v>
      </c>
      <c r="B124" s="16">
        <f t="shared" si="4"/>
        <v>13.813908049999998</v>
      </c>
      <c r="C124" s="14">
        <v>385.79869435290175</v>
      </c>
      <c r="D124" s="111">
        <v>35.805999999999997</v>
      </c>
      <c r="E124" s="122">
        <v>0</v>
      </c>
      <c r="F124" s="106">
        <v>-1.975756E-2</v>
      </c>
      <c r="G124" s="106">
        <v>0</v>
      </c>
      <c r="H124" s="106">
        <v>0</v>
      </c>
      <c r="I124" s="106">
        <v>0</v>
      </c>
      <c r="J124" s="35">
        <f t="shared" si="5"/>
        <v>13.794150489999998</v>
      </c>
    </row>
    <row r="125" spans="1:10" x14ac:dyDescent="0.2">
      <c r="A125" s="8">
        <v>42064</v>
      </c>
      <c r="B125" s="16">
        <f t="shared" si="4"/>
        <v>12.697686179999998</v>
      </c>
      <c r="C125" s="14">
        <v>356.81689934243803</v>
      </c>
      <c r="D125" s="111">
        <v>35.585999999999999</v>
      </c>
      <c r="E125" s="122">
        <v>0</v>
      </c>
      <c r="F125" s="106">
        <v>-3.1379020000000001E-2</v>
      </c>
      <c r="G125" s="106">
        <v>0</v>
      </c>
      <c r="H125" s="106">
        <v>0</v>
      </c>
      <c r="I125" s="106">
        <v>0</v>
      </c>
      <c r="J125" s="35">
        <f t="shared" si="5"/>
        <v>12.666307159999999</v>
      </c>
    </row>
    <row r="126" spans="1:10" x14ac:dyDescent="0.2">
      <c r="A126" s="8">
        <v>42095</v>
      </c>
      <c r="B126" s="16">
        <f t="shared" si="4"/>
        <v>13.094528310000001</v>
      </c>
      <c r="C126" s="14">
        <v>375.36271492045296</v>
      </c>
      <c r="D126" s="111">
        <v>34.884999999999998</v>
      </c>
      <c r="E126" s="122">
        <v>0</v>
      </c>
      <c r="F126" s="106">
        <v>-1.5201909999999999E-2</v>
      </c>
      <c r="G126" s="106">
        <v>3.4649149999999997E-2</v>
      </c>
      <c r="H126" s="106">
        <v>0</v>
      </c>
      <c r="I126" s="106">
        <v>0</v>
      </c>
      <c r="J126" s="35">
        <f t="shared" si="5"/>
        <v>13.113975550000001</v>
      </c>
    </row>
    <row r="127" spans="1:10" x14ac:dyDescent="0.2">
      <c r="A127" s="8">
        <v>42125</v>
      </c>
      <c r="B127" s="16">
        <f t="shared" si="4"/>
        <v>12.694457440000001</v>
      </c>
      <c r="C127" s="14">
        <v>375.75353540137343</v>
      </c>
      <c r="D127" s="111">
        <v>33.783999999999999</v>
      </c>
      <c r="E127" s="122">
        <v>0</v>
      </c>
      <c r="F127" s="106">
        <v>-1.4298680000000001E-2</v>
      </c>
      <c r="G127" s="106">
        <v>0</v>
      </c>
      <c r="H127" s="106">
        <v>0</v>
      </c>
      <c r="I127" s="106">
        <v>0</v>
      </c>
      <c r="J127" s="35">
        <f t="shared" si="5"/>
        <v>12.680158760000001</v>
      </c>
    </row>
    <row r="128" spans="1:10" x14ac:dyDescent="0.2">
      <c r="A128" s="8">
        <v>42156</v>
      </c>
      <c r="B128" s="16">
        <f t="shared" si="4"/>
        <v>13.224371319999999</v>
      </c>
      <c r="C128" s="14">
        <v>388.88347115214964</v>
      </c>
      <c r="D128" s="111">
        <v>34.006</v>
      </c>
      <c r="E128" s="122">
        <v>0</v>
      </c>
      <c r="F128" s="106">
        <v>0</v>
      </c>
      <c r="G128" s="106">
        <v>0</v>
      </c>
      <c r="H128" s="106">
        <v>0</v>
      </c>
      <c r="I128" s="106">
        <v>0</v>
      </c>
      <c r="J128" s="35">
        <f t="shared" si="5"/>
        <v>13.224371319999999</v>
      </c>
    </row>
    <row r="129" spans="1:10" x14ac:dyDescent="0.2">
      <c r="A129" s="8">
        <v>42186</v>
      </c>
      <c r="B129" s="16">
        <f t="shared" si="4"/>
        <v>12.88727881</v>
      </c>
      <c r="C129" s="14">
        <v>379.7412502578307</v>
      </c>
      <c r="D129" s="111">
        <v>33.936999999999998</v>
      </c>
      <c r="E129" s="122">
        <v>0.20274945000000003</v>
      </c>
      <c r="F129" s="106">
        <v>-2.0899890000000001E-2</v>
      </c>
      <c r="G129" s="106">
        <v>-0.20274945000000003</v>
      </c>
      <c r="H129" s="106">
        <v>0</v>
      </c>
      <c r="I129" s="106">
        <v>0</v>
      </c>
      <c r="J129" s="35">
        <f t="shared" si="5"/>
        <v>12.866378919999999</v>
      </c>
    </row>
    <row r="130" spans="1:10" x14ac:dyDescent="0.2">
      <c r="A130" s="8">
        <v>42217</v>
      </c>
      <c r="B130" s="16">
        <f t="shared" si="4"/>
        <v>13.52512537</v>
      </c>
      <c r="C130" s="14">
        <v>388.77591681278562</v>
      </c>
      <c r="D130" s="111">
        <v>34.789000000000001</v>
      </c>
      <c r="E130" s="122">
        <v>0</v>
      </c>
      <c r="F130" s="106">
        <v>-2.9899249999999999E-2</v>
      </c>
      <c r="G130" s="106">
        <v>0</v>
      </c>
      <c r="H130" s="106">
        <v>0</v>
      </c>
      <c r="I130" s="106">
        <v>0</v>
      </c>
      <c r="J130" s="35">
        <f t="shared" si="5"/>
        <v>13.49522612</v>
      </c>
    </row>
    <row r="131" spans="1:10" x14ac:dyDescent="0.2">
      <c r="A131" s="8">
        <v>42248</v>
      </c>
      <c r="B131" s="16">
        <f t="shared" si="4"/>
        <v>14.117182150000001</v>
      </c>
      <c r="C131" s="14">
        <v>396.94031069872068</v>
      </c>
      <c r="D131" s="111">
        <v>35.564999999999998</v>
      </c>
      <c r="E131" s="122">
        <v>0</v>
      </c>
      <c r="F131" s="106">
        <v>-1.4715909999999999E-2</v>
      </c>
      <c r="G131" s="106">
        <v>5.8452330000000004E-2</v>
      </c>
      <c r="H131" s="106">
        <v>0</v>
      </c>
      <c r="I131" s="106">
        <v>0</v>
      </c>
      <c r="J131" s="35">
        <f t="shared" si="5"/>
        <v>14.160918570000002</v>
      </c>
    </row>
    <row r="132" spans="1:10" x14ac:dyDescent="0.2">
      <c r="A132" s="8">
        <v>42278</v>
      </c>
      <c r="B132" s="16">
        <f t="shared" ref="B132:B194" si="6">C132*D132/1000</f>
        <v>13.305342070000002</v>
      </c>
      <c r="C132" s="14">
        <v>378.58421027173142</v>
      </c>
      <c r="D132" s="111">
        <v>35.145000000000003</v>
      </c>
      <c r="E132" s="122">
        <v>-1.6585660000000002E-2</v>
      </c>
      <c r="F132" s="106">
        <v>0</v>
      </c>
      <c r="G132" s="106">
        <v>1.523672E-2</v>
      </c>
      <c r="H132" s="106">
        <v>0</v>
      </c>
      <c r="I132" s="106">
        <v>0</v>
      </c>
      <c r="J132" s="35">
        <f t="shared" ref="J132:J206" si="7">(B132+E132+F132+G132)</f>
        <v>13.303993130000002</v>
      </c>
    </row>
    <row r="133" spans="1:10" x14ac:dyDescent="0.2">
      <c r="A133" s="8">
        <v>42309</v>
      </c>
      <c r="B133" s="16">
        <f t="shared" si="6"/>
        <v>13.42915305</v>
      </c>
      <c r="C133" s="14">
        <v>397.08900470149916</v>
      </c>
      <c r="D133" s="111">
        <v>33.819000000000003</v>
      </c>
      <c r="E133" s="122">
        <v>-1.2862899999999998E-3</v>
      </c>
      <c r="F133" s="106">
        <v>-3.9670949999999996E-2</v>
      </c>
      <c r="G133" s="106">
        <v>4.7359790000000006E-2</v>
      </c>
      <c r="H133" s="106">
        <v>0</v>
      </c>
      <c r="I133" s="106">
        <v>0</v>
      </c>
      <c r="J133" s="35">
        <f t="shared" si="7"/>
        <v>13.435555600000001</v>
      </c>
    </row>
    <row r="134" spans="1:10" x14ac:dyDescent="0.2">
      <c r="A134" s="9">
        <v>42339</v>
      </c>
      <c r="B134" s="17">
        <f t="shared" si="6"/>
        <v>13.38112117</v>
      </c>
      <c r="C134" s="15">
        <v>387.69002375778649</v>
      </c>
      <c r="D134" s="112">
        <v>34.515000000000001</v>
      </c>
      <c r="E134" s="123">
        <v>0.23411803</v>
      </c>
      <c r="F134" s="107">
        <v>-1.9508569999999999E-2</v>
      </c>
      <c r="G134" s="107">
        <v>-0.16177385</v>
      </c>
      <c r="H134" s="106">
        <v>0</v>
      </c>
      <c r="I134" s="112">
        <v>0</v>
      </c>
      <c r="J134" s="36">
        <f t="shared" si="7"/>
        <v>13.433956780000001</v>
      </c>
    </row>
    <row r="135" spans="1:10" x14ac:dyDescent="0.2">
      <c r="A135" s="8">
        <v>42370</v>
      </c>
      <c r="B135" s="16">
        <f t="shared" si="6"/>
        <v>13.503858020000001</v>
      </c>
      <c r="C135" s="14">
        <v>397.54645607630709</v>
      </c>
      <c r="D135" s="111">
        <v>33.968000000000004</v>
      </c>
      <c r="E135" s="124">
        <v>2.8039999999999999E-5</v>
      </c>
      <c r="F135" s="108">
        <v>-1.3634199999999999E-2</v>
      </c>
      <c r="G135" s="108">
        <v>-2.8039999999999999E-5</v>
      </c>
      <c r="H135" s="108">
        <v>0</v>
      </c>
      <c r="I135" s="106">
        <v>0</v>
      </c>
      <c r="J135" s="34">
        <f t="shared" si="7"/>
        <v>13.490223820000001</v>
      </c>
    </row>
    <row r="136" spans="1:10" x14ac:dyDescent="0.2">
      <c r="A136" s="8">
        <v>42401</v>
      </c>
      <c r="B136" s="16">
        <f t="shared" si="6"/>
        <v>14.85973604</v>
      </c>
      <c r="C136" s="14">
        <v>407.66332994979558</v>
      </c>
      <c r="D136" s="111">
        <v>36.451000000000001</v>
      </c>
      <c r="E136" s="122">
        <v>-5.1773410000000006E-2</v>
      </c>
      <c r="F136" s="106">
        <v>-8.8133099999999995E-3</v>
      </c>
      <c r="G136" s="106">
        <v>6.2211389999999998E-2</v>
      </c>
      <c r="H136" s="106">
        <v>0</v>
      </c>
      <c r="I136" s="106">
        <v>0</v>
      </c>
      <c r="J136" s="35">
        <f t="shared" si="7"/>
        <v>14.86136071</v>
      </c>
    </row>
    <row r="137" spans="1:10" x14ac:dyDescent="0.2">
      <c r="A137" s="8">
        <v>42430</v>
      </c>
      <c r="B137" s="16">
        <f t="shared" si="6"/>
        <v>13.72894427</v>
      </c>
      <c r="C137" s="14">
        <v>388.71271185480902</v>
      </c>
      <c r="D137" s="111">
        <v>35.319000000000003</v>
      </c>
      <c r="E137" s="122">
        <v>-2.4587300000000001E-3</v>
      </c>
      <c r="F137" s="106">
        <v>-2.19337E-2</v>
      </c>
      <c r="G137" s="106">
        <v>4.8113450000000002E-2</v>
      </c>
      <c r="H137" s="106">
        <v>0</v>
      </c>
      <c r="I137" s="106">
        <v>0</v>
      </c>
      <c r="J137" s="35">
        <f t="shared" si="7"/>
        <v>13.752665289999999</v>
      </c>
    </row>
    <row r="138" spans="1:10" x14ac:dyDescent="0.2">
      <c r="A138" s="8">
        <v>42461</v>
      </c>
      <c r="B138" s="16">
        <f t="shared" si="6"/>
        <v>13.913147199999999</v>
      </c>
      <c r="C138" s="14">
        <v>402.68435645856846</v>
      </c>
      <c r="D138" s="111">
        <v>34.551000000000002</v>
      </c>
      <c r="E138" s="122">
        <v>0</v>
      </c>
      <c r="F138" s="106">
        <v>-1.5637270000000002E-2</v>
      </c>
      <c r="G138" s="106">
        <v>0.17985229999999999</v>
      </c>
      <c r="H138" s="106">
        <v>0</v>
      </c>
      <c r="I138" s="106">
        <v>0</v>
      </c>
      <c r="J138" s="35">
        <f t="shared" si="7"/>
        <v>14.07736223</v>
      </c>
    </row>
    <row r="139" spans="1:10" x14ac:dyDescent="0.2">
      <c r="A139" s="8">
        <v>42491</v>
      </c>
      <c r="B139" s="16">
        <f t="shared" si="6"/>
        <v>13.522086160000001</v>
      </c>
      <c r="C139" s="14">
        <v>397.05444444444447</v>
      </c>
      <c r="D139" s="111">
        <v>34.055999999999997</v>
      </c>
      <c r="E139" s="122">
        <v>-9.3176020000000012E-2</v>
      </c>
      <c r="F139" s="106">
        <v>0</v>
      </c>
      <c r="G139" s="106">
        <v>8.9827669999999998E-2</v>
      </c>
      <c r="H139" s="106">
        <v>0</v>
      </c>
      <c r="I139" s="106">
        <v>0</v>
      </c>
      <c r="J139" s="35">
        <f t="shared" si="7"/>
        <v>13.518737810000001</v>
      </c>
    </row>
    <row r="140" spans="1:10" x14ac:dyDescent="0.2">
      <c r="A140" s="8">
        <v>42522</v>
      </c>
      <c r="B140" s="16">
        <f t="shared" si="6"/>
        <v>14.083866690000001</v>
      </c>
      <c r="C140" s="14">
        <v>414.42639742231637</v>
      </c>
      <c r="D140" s="111">
        <v>33.984000000000002</v>
      </c>
      <c r="E140" s="122">
        <v>-3.4743599999999999E-2</v>
      </c>
      <c r="F140" s="106">
        <v>-2.7345410000000001E-2</v>
      </c>
      <c r="G140" s="106">
        <v>4.6042800000000002E-2</v>
      </c>
      <c r="H140" s="106">
        <v>0</v>
      </c>
      <c r="I140" s="106">
        <v>0</v>
      </c>
      <c r="J140" s="35">
        <f t="shared" si="7"/>
        <v>14.06782048</v>
      </c>
    </row>
    <row r="141" spans="1:10" x14ac:dyDescent="0.2">
      <c r="A141" s="8">
        <v>42552</v>
      </c>
      <c r="B141" s="16">
        <f t="shared" si="6"/>
        <v>13.796521400000001</v>
      </c>
      <c r="C141" s="14">
        <v>411.10016090584031</v>
      </c>
      <c r="D141" s="111">
        <v>33.56</v>
      </c>
      <c r="E141" s="122">
        <v>0.20194085000000001</v>
      </c>
      <c r="F141" s="106">
        <v>-1.575433E-2</v>
      </c>
      <c r="G141" s="106">
        <v>-0.20139690999999998</v>
      </c>
      <c r="H141" s="106">
        <v>0</v>
      </c>
      <c r="I141" s="106">
        <v>0</v>
      </c>
      <c r="J141" s="35">
        <f t="shared" si="7"/>
        <v>13.781311010000001</v>
      </c>
    </row>
    <row r="142" spans="1:10" x14ac:dyDescent="0.2">
      <c r="A142" s="8">
        <v>42583</v>
      </c>
      <c r="B142" s="16">
        <f t="shared" si="6"/>
        <v>14.80974043</v>
      </c>
      <c r="C142" s="14">
        <v>421.65362953050709</v>
      </c>
      <c r="D142" s="111">
        <v>35.122999999999998</v>
      </c>
      <c r="E142" s="122">
        <v>-9.7355099999999993E-3</v>
      </c>
      <c r="F142" s="106">
        <v>-3.2672689999999997E-2</v>
      </c>
      <c r="G142" s="106">
        <v>3.3875080000000002E-2</v>
      </c>
      <c r="H142" s="106">
        <v>0</v>
      </c>
      <c r="I142" s="106">
        <v>0</v>
      </c>
      <c r="J142" s="35">
        <f t="shared" si="7"/>
        <v>14.801207309999999</v>
      </c>
    </row>
    <row r="143" spans="1:10" x14ac:dyDescent="0.2">
      <c r="A143" s="8">
        <v>42614</v>
      </c>
      <c r="B143" s="16">
        <f t="shared" si="6"/>
        <v>15.263007130000002</v>
      </c>
      <c r="C143" s="14">
        <v>426.32907265160196</v>
      </c>
      <c r="D143" s="111">
        <v>35.801000000000002</v>
      </c>
      <c r="E143" s="122">
        <v>0</v>
      </c>
      <c r="F143" s="106">
        <v>0</v>
      </c>
      <c r="G143" s="106">
        <v>3.3096150000000005E-2</v>
      </c>
      <c r="H143" s="106">
        <v>0</v>
      </c>
      <c r="I143" s="106">
        <v>0</v>
      </c>
      <c r="J143" s="35">
        <f t="shared" si="7"/>
        <v>15.296103280000002</v>
      </c>
    </row>
    <row r="144" spans="1:10" x14ac:dyDescent="0.2">
      <c r="A144" s="8">
        <v>42644</v>
      </c>
      <c r="B144" s="16">
        <f t="shared" si="6"/>
        <v>14.805176710000001</v>
      </c>
      <c r="C144" s="14">
        <v>408.91500607634094</v>
      </c>
      <c r="D144" s="111">
        <v>36.206000000000003</v>
      </c>
      <c r="E144" s="122">
        <v>-9.2414789999999997E-2</v>
      </c>
      <c r="F144" s="106">
        <v>-3.7563760000000002E-2</v>
      </c>
      <c r="G144" s="106">
        <v>0.18068014000000002</v>
      </c>
      <c r="H144" s="106">
        <v>0</v>
      </c>
      <c r="I144" s="106">
        <v>0</v>
      </c>
      <c r="J144" s="35">
        <f t="shared" si="7"/>
        <v>14.855878300000002</v>
      </c>
    </row>
    <row r="145" spans="1:10" x14ac:dyDescent="0.2">
      <c r="A145" s="8">
        <v>42675</v>
      </c>
      <c r="B145" s="16">
        <f t="shared" si="6"/>
        <v>14.722187470000001</v>
      </c>
      <c r="C145" s="14">
        <v>418.8389038406828</v>
      </c>
      <c r="D145" s="111">
        <v>35.15</v>
      </c>
      <c r="E145" s="122">
        <v>-4.3898470000000002E-2</v>
      </c>
      <c r="F145" s="106">
        <v>0</v>
      </c>
      <c r="G145" s="106">
        <v>5.1701329999999997E-2</v>
      </c>
      <c r="H145" s="106">
        <v>0</v>
      </c>
      <c r="I145" s="106">
        <v>0</v>
      </c>
      <c r="J145" s="35">
        <f t="shared" si="7"/>
        <v>14.729990330000001</v>
      </c>
    </row>
    <row r="146" spans="1:10" x14ac:dyDescent="0.2">
      <c r="A146" s="9">
        <v>42705</v>
      </c>
      <c r="B146" s="17">
        <f t="shared" si="6"/>
        <v>14.402563810000002</v>
      </c>
      <c r="C146" s="15">
        <v>419.09340074492235</v>
      </c>
      <c r="D146" s="112">
        <v>34.366</v>
      </c>
      <c r="E146" s="123">
        <v>0.26055560999999999</v>
      </c>
      <c r="F146" s="107">
        <v>-3.2997039999999998E-2</v>
      </c>
      <c r="G146" s="107">
        <v>-0.23291634</v>
      </c>
      <c r="H146" s="106">
        <v>0</v>
      </c>
      <c r="I146" s="112">
        <v>0</v>
      </c>
      <c r="J146" s="36">
        <f t="shared" si="7"/>
        <v>14.397206040000004</v>
      </c>
    </row>
    <row r="147" spans="1:10" x14ac:dyDescent="0.2">
      <c r="A147" s="8">
        <v>42736</v>
      </c>
      <c r="B147" s="16">
        <f t="shared" si="6"/>
        <v>14.352487280000002</v>
      </c>
      <c r="C147" s="14">
        <v>430.04995745190865</v>
      </c>
      <c r="D147" s="111">
        <v>33.374000000000002</v>
      </c>
      <c r="E147" s="124">
        <v>-6.9970100000000006E-3</v>
      </c>
      <c r="F147" s="108">
        <v>-2.4385799999999999E-2</v>
      </c>
      <c r="G147" s="108">
        <v>1.3186980000000001E-2</v>
      </c>
      <c r="H147" s="108">
        <v>0</v>
      </c>
      <c r="I147" s="106">
        <v>0</v>
      </c>
      <c r="J147" s="34">
        <f t="shared" si="7"/>
        <v>14.334291450000004</v>
      </c>
    </row>
    <row r="148" spans="1:10" x14ac:dyDescent="0.2">
      <c r="A148" s="8">
        <v>42767</v>
      </c>
      <c r="B148" s="16">
        <f t="shared" si="6"/>
        <v>14.818214690000001</v>
      </c>
      <c r="C148" s="14">
        <v>429.41389503883158</v>
      </c>
      <c r="D148" s="111">
        <v>34.508000000000003</v>
      </c>
      <c r="E148" s="122">
        <v>0</v>
      </c>
      <c r="F148" s="106">
        <v>-2.7260390000000002E-2</v>
      </c>
      <c r="G148" s="106">
        <v>6.6163699999999999E-3</v>
      </c>
      <c r="H148" s="106">
        <v>0</v>
      </c>
      <c r="I148" s="106">
        <v>0</v>
      </c>
      <c r="J148" s="35">
        <f t="shared" si="7"/>
        <v>14.797570670000001</v>
      </c>
    </row>
    <row r="149" spans="1:10" x14ac:dyDescent="0.2">
      <c r="A149" s="8">
        <v>42795</v>
      </c>
      <c r="B149" s="16">
        <f t="shared" si="6"/>
        <v>13.178731420000002</v>
      </c>
      <c r="C149" s="14">
        <v>397.96863717348634</v>
      </c>
      <c r="D149" s="111">
        <v>33.115000000000002</v>
      </c>
      <c r="E149" s="122">
        <v>-2.8762800000000006E-3</v>
      </c>
      <c r="F149" s="106">
        <v>-9.5056000000000012E-3</v>
      </c>
      <c r="G149" s="106">
        <v>4.9432199999999999E-3</v>
      </c>
      <c r="H149" s="106">
        <v>0</v>
      </c>
      <c r="I149" s="106">
        <v>0</v>
      </c>
      <c r="J149" s="35">
        <f t="shared" si="7"/>
        <v>13.17129276</v>
      </c>
    </row>
    <row r="150" spans="1:10" x14ac:dyDescent="0.2">
      <c r="A150" s="8">
        <v>42826</v>
      </c>
      <c r="B150" s="16">
        <f t="shared" si="6"/>
        <v>13.913049370000001</v>
      </c>
      <c r="C150" s="14">
        <v>431.86768593245591</v>
      </c>
      <c r="D150" s="111">
        <v>32.216000000000001</v>
      </c>
      <c r="E150" s="122">
        <v>-7.8480000000000008E-5</v>
      </c>
      <c r="F150" s="106">
        <v>-2.3805279999999998E-2</v>
      </c>
      <c r="G150" s="106">
        <v>7.8480000000000008E-5</v>
      </c>
      <c r="H150" s="106">
        <v>0</v>
      </c>
      <c r="I150" s="106">
        <v>0</v>
      </c>
      <c r="J150" s="35">
        <f t="shared" si="7"/>
        <v>13.889244090000002</v>
      </c>
    </row>
    <row r="151" spans="1:10" x14ac:dyDescent="0.2">
      <c r="A151" s="8">
        <v>42856</v>
      </c>
      <c r="B151" s="16">
        <f t="shared" si="6"/>
        <v>13.339372619999999</v>
      </c>
      <c r="C151" s="14">
        <v>421.95845443330273</v>
      </c>
      <c r="D151" s="111">
        <v>31.613</v>
      </c>
      <c r="E151" s="122">
        <v>-2.2821650000000002E-2</v>
      </c>
      <c r="F151" s="106">
        <v>-1.79028E-2</v>
      </c>
      <c r="G151" s="106">
        <v>0.10462363999999999</v>
      </c>
      <c r="H151" s="106">
        <v>0</v>
      </c>
      <c r="I151" s="106">
        <v>0</v>
      </c>
      <c r="J151" s="35">
        <f t="shared" si="7"/>
        <v>13.40327181</v>
      </c>
    </row>
    <row r="152" spans="1:10" x14ac:dyDescent="0.2">
      <c r="A152" s="8">
        <v>42887</v>
      </c>
      <c r="B152" s="16">
        <f t="shared" si="6"/>
        <v>14.075388499999999</v>
      </c>
      <c r="C152" s="14">
        <v>440.30996027153003</v>
      </c>
      <c r="D152" s="111">
        <v>31.966999999999999</v>
      </c>
      <c r="E152" s="122">
        <v>-1.1479689999999999E-2</v>
      </c>
      <c r="F152" s="106">
        <v>-4.2630750000000002E-2</v>
      </c>
      <c r="G152" s="106">
        <v>5.3377960000000002E-2</v>
      </c>
      <c r="H152" s="106">
        <v>0</v>
      </c>
      <c r="I152" s="106">
        <v>0</v>
      </c>
      <c r="J152" s="35">
        <f t="shared" si="7"/>
        <v>14.074656019999999</v>
      </c>
    </row>
    <row r="153" spans="1:10" x14ac:dyDescent="0.2">
      <c r="A153" s="8">
        <v>42917</v>
      </c>
      <c r="B153" s="16">
        <f t="shared" si="6"/>
        <v>13.08254672</v>
      </c>
      <c r="C153" s="14">
        <v>430.65859240239649</v>
      </c>
      <c r="D153" s="111">
        <v>30.378</v>
      </c>
      <c r="E153" s="122">
        <v>0.41246925000000001</v>
      </c>
      <c r="F153" s="106">
        <v>-1.5712399999999998E-2</v>
      </c>
      <c r="G153" s="106">
        <v>-0.41246925000000001</v>
      </c>
      <c r="H153" s="106">
        <v>0</v>
      </c>
      <c r="I153" s="106">
        <v>0</v>
      </c>
      <c r="J153" s="35">
        <f t="shared" si="7"/>
        <v>13.066834320000002</v>
      </c>
    </row>
    <row r="154" spans="1:10" x14ac:dyDescent="0.2">
      <c r="A154" s="8">
        <v>42948</v>
      </c>
      <c r="B154" s="16">
        <f t="shared" si="6"/>
        <v>14.207598729999999</v>
      </c>
      <c r="C154" s="14">
        <v>457.71903125</v>
      </c>
      <c r="D154" s="111">
        <v>31.04</v>
      </c>
      <c r="E154" s="122">
        <v>0</v>
      </c>
      <c r="F154" s="106">
        <v>0</v>
      </c>
      <c r="G154" s="106">
        <v>3.584735E-2</v>
      </c>
      <c r="H154" s="106">
        <v>0</v>
      </c>
      <c r="I154" s="106">
        <v>0</v>
      </c>
      <c r="J154" s="35">
        <f t="shared" si="7"/>
        <v>14.243446079999998</v>
      </c>
    </row>
    <row r="155" spans="1:10" x14ac:dyDescent="0.2">
      <c r="A155" s="8">
        <v>42979</v>
      </c>
      <c r="B155" s="16">
        <f t="shared" si="6"/>
        <v>14.609146429999999</v>
      </c>
      <c r="C155" s="14">
        <v>466.74589233226834</v>
      </c>
      <c r="D155" s="111">
        <v>31.3</v>
      </c>
      <c r="E155" s="122">
        <v>-0.10657044</v>
      </c>
      <c r="F155" s="106">
        <v>-2.6238889999999997E-2</v>
      </c>
      <c r="G155" s="106">
        <v>0.11108614999999999</v>
      </c>
      <c r="H155" s="106">
        <v>0</v>
      </c>
      <c r="I155" s="106">
        <v>0</v>
      </c>
      <c r="J155" s="35">
        <f t="shared" si="7"/>
        <v>14.587423249999999</v>
      </c>
    </row>
    <row r="156" spans="1:10" x14ac:dyDescent="0.2">
      <c r="A156" s="8">
        <v>43009</v>
      </c>
      <c r="B156" s="16">
        <f t="shared" si="6"/>
        <v>14.146561689999999</v>
      </c>
      <c r="C156" s="14">
        <v>446.08084034938349</v>
      </c>
      <c r="D156" s="111">
        <v>31.713000000000001</v>
      </c>
      <c r="E156" s="122">
        <v>-2.0089000000000001E-3</v>
      </c>
      <c r="F156" s="106">
        <v>-2.0862530000000001E-2</v>
      </c>
      <c r="G156" s="106">
        <v>2.0089000000000001E-3</v>
      </c>
      <c r="H156" s="106">
        <v>0</v>
      </c>
      <c r="I156" s="106">
        <v>0</v>
      </c>
      <c r="J156" s="35">
        <f t="shared" si="7"/>
        <v>14.125699159999998</v>
      </c>
    </row>
    <row r="157" spans="1:10" x14ac:dyDescent="0.2">
      <c r="A157" s="8">
        <v>43040</v>
      </c>
      <c r="B157" s="16">
        <f t="shared" si="6"/>
        <v>14.042486509999998</v>
      </c>
      <c r="C157" s="14">
        <v>457.76784815490936</v>
      </c>
      <c r="D157" s="111">
        <v>30.675999999999998</v>
      </c>
      <c r="E157" s="122">
        <v>0</v>
      </c>
      <c r="F157" s="106">
        <v>0</v>
      </c>
      <c r="G157" s="106">
        <v>0</v>
      </c>
      <c r="H157" s="106">
        <v>0</v>
      </c>
      <c r="I157" s="106">
        <v>0</v>
      </c>
      <c r="J157" s="35">
        <f t="shared" si="7"/>
        <v>14.042486509999998</v>
      </c>
    </row>
    <row r="158" spans="1:10" x14ac:dyDescent="0.2">
      <c r="A158" s="9">
        <v>43070</v>
      </c>
      <c r="B158" s="17">
        <f t="shared" si="6"/>
        <v>13.855055570000001</v>
      </c>
      <c r="C158" s="15">
        <v>455.21933138388749</v>
      </c>
      <c r="D158" s="112">
        <v>30.436</v>
      </c>
      <c r="E158" s="123">
        <v>0.28239576</v>
      </c>
      <c r="F158" s="107">
        <v>-1.8492540000000002E-2</v>
      </c>
      <c r="G158" s="107">
        <v>-0.19972273000000001</v>
      </c>
      <c r="H158" s="106">
        <v>0</v>
      </c>
      <c r="I158" s="112">
        <v>0</v>
      </c>
      <c r="J158" s="36">
        <f t="shared" si="7"/>
        <v>13.919236060000001</v>
      </c>
    </row>
    <row r="159" spans="1:10" x14ac:dyDescent="0.2">
      <c r="A159" s="8">
        <v>43101</v>
      </c>
      <c r="B159" s="16">
        <f t="shared" si="6"/>
        <v>13.857296900000001</v>
      </c>
      <c r="C159" s="14">
        <v>463.16042982720012</v>
      </c>
      <c r="D159" s="111">
        <v>29.919</v>
      </c>
      <c r="E159" s="124">
        <v>-8.7928199999999998E-3</v>
      </c>
      <c r="F159" s="108">
        <v>-2.1633040000000003E-2</v>
      </c>
      <c r="G159" s="108">
        <v>5.0287150000000003E-2</v>
      </c>
      <c r="H159" s="108">
        <v>0</v>
      </c>
      <c r="I159" s="106">
        <v>0</v>
      </c>
      <c r="J159" s="34">
        <f t="shared" si="7"/>
        <v>13.877158190000003</v>
      </c>
    </row>
    <row r="160" spans="1:10" x14ac:dyDescent="0.2">
      <c r="A160" s="8">
        <v>43132</v>
      </c>
      <c r="B160" s="16">
        <f t="shared" si="6"/>
        <v>15.017492140000002</v>
      </c>
      <c r="C160" s="14">
        <v>458.80154405474769</v>
      </c>
      <c r="D160" s="111">
        <v>32.731999999999999</v>
      </c>
      <c r="E160" s="122">
        <v>-1.5425000000000001E-2</v>
      </c>
      <c r="F160" s="106">
        <v>0</v>
      </c>
      <c r="G160" s="106">
        <v>1.5425000000000001E-2</v>
      </c>
      <c r="H160" s="106">
        <v>0</v>
      </c>
      <c r="I160" s="106">
        <v>0</v>
      </c>
      <c r="J160" s="35">
        <f t="shared" si="7"/>
        <v>15.017492140000002</v>
      </c>
    </row>
    <row r="161" spans="1:10" x14ac:dyDescent="0.2">
      <c r="A161" s="8">
        <v>43160</v>
      </c>
      <c r="B161" s="16">
        <f t="shared" si="6"/>
        <v>13.672520619999998</v>
      </c>
      <c r="C161" s="14">
        <v>431.93658368610602</v>
      </c>
      <c r="D161" s="111">
        <v>31.654</v>
      </c>
      <c r="E161" s="122">
        <v>0</v>
      </c>
      <c r="F161" s="106">
        <v>-3.4101970000000002E-2</v>
      </c>
      <c r="G161" s="106">
        <v>0</v>
      </c>
      <c r="H161" s="106">
        <v>0</v>
      </c>
      <c r="I161" s="106">
        <v>0</v>
      </c>
      <c r="J161" s="35">
        <f t="shared" si="7"/>
        <v>13.638418649999998</v>
      </c>
    </row>
    <row r="162" spans="1:10" x14ac:dyDescent="0.2">
      <c r="A162" s="8">
        <v>43191</v>
      </c>
      <c r="B162" s="16">
        <f t="shared" si="6"/>
        <v>13.98512957</v>
      </c>
      <c r="C162" s="14">
        <v>456.22527467867161</v>
      </c>
      <c r="D162" s="111">
        <v>30.654</v>
      </c>
      <c r="E162" s="122">
        <v>0</v>
      </c>
      <c r="F162" s="106">
        <v>-3.1117039999999999E-2</v>
      </c>
      <c r="G162" s="106">
        <v>5.7844800000000009E-2</v>
      </c>
      <c r="H162" s="106">
        <v>0</v>
      </c>
      <c r="I162" s="106">
        <v>0</v>
      </c>
      <c r="J162" s="35">
        <f t="shared" si="7"/>
        <v>14.01185733</v>
      </c>
    </row>
    <row r="163" spans="1:10" x14ac:dyDescent="0.2">
      <c r="A163" s="8">
        <v>43221</v>
      </c>
      <c r="B163" s="16">
        <f t="shared" si="6"/>
        <v>13.950058820000001</v>
      </c>
      <c r="C163" s="14">
        <v>448.61264535631591</v>
      </c>
      <c r="D163" s="111">
        <v>31.096</v>
      </c>
      <c r="E163" s="122">
        <v>-2.449718E-2</v>
      </c>
      <c r="F163" s="106">
        <v>0</v>
      </c>
      <c r="G163" s="106">
        <v>5.4507870000000007E-2</v>
      </c>
      <c r="H163" s="106">
        <v>0</v>
      </c>
      <c r="I163" s="106">
        <v>0</v>
      </c>
      <c r="J163" s="35">
        <f t="shared" si="7"/>
        <v>13.980069510000002</v>
      </c>
    </row>
    <row r="164" spans="1:10" x14ac:dyDescent="0.2">
      <c r="A164" s="8">
        <v>43252</v>
      </c>
      <c r="B164" s="16">
        <f t="shared" si="6"/>
        <v>15.203322630000001</v>
      </c>
      <c r="C164" s="14">
        <v>466.8464849843395</v>
      </c>
      <c r="D164" s="111">
        <v>32.566000000000003</v>
      </c>
      <c r="E164" s="122">
        <v>-4.6129799999999992E-3</v>
      </c>
      <c r="F164" s="106">
        <v>-5.6661120000000002E-2</v>
      </c>
      <c r="G164" s="106">
        <v>0.10062423</v>
      </c>
      <c r="H164" s="106">
        <v>0</v>
      </c>
      <c r="I164" s="106">
        <v>0</v>
      </c>
      <c r="J164" s="35">
        <f t="shared" si="7"/>
        <v>15.242672760000001</v>
      </c>
    </row>
    <row r="165" spans="1:10" x14ac:dyDescent="0.2">
      <c r="A165" s="8">
        <v>43282</v>
      </c>
      <c r="B165" s="16">
        <f t="shared" si="6"/>
        <v>14.993175830000002</v>
      </c>
      <c r="C165" s="14">
        <v>459.23719155844157</v>
      </c>
      <c r="D165" s="111">
        <v>32.648000000000003</v>
      </c>
      <c r="E165" s="122">
        <v>0.25494292000000002</v>
      </c>
      <c r="F165" s="106">
        <v>0</v>
      </c>
      <c r="G165" s="106">
        <v>-0.25506609000000002</v>
      </c>
      <c r="H165" s="106">
        <v>0</v>
      </c>
      <c r="I165" s="106">
        <v>0</v>
      </c>
      <c r="J165" s="35">
        <f t="shared" si="7"/>
        <v>14.993052660000002</v>
      </c>
    </row>
    <row r="166" spans="1:10" x14ac:dyDescent="0.2">
      <c r="A166" s="8">
        <v>43313</v>
      </c>
      <c r="B166" s="16">
        <f t="shared" si="6"/>
        <v>16.299651609999998</v>
      </c>
      <c r="C166" s="14">
        <v>471.89286963318955</v>
      </c>
      <c r="D166" s="111">
        <v>34.540999999999997</v>
      </c>
      <c r="E166" s="122">
        <v>0</v>
      </c>
      <c r="F166" s="106">
        <v>-3.1478450000000005E-2</v>
      </c>
      <c r="G166" s="106">
        <v>0</v>
      </c>
      <c r="H166" s="106">
        <v>0</v>
      </c>
      <c r="I166" s="106">
        <v>0</v>
      </c>
      <c r="J166" s="35">
        <f t="shared" si="7"/>
        <v>16.268173159999996</v>
      </c>
    </row>
    <row r="167" spans="1:10" x14ac:dyDescent="0.2">
      <c r="A167" s="8">
        <v>43344</v>
      </c>
      <c r="B167" s="16">
        <f t="shared" si="6"/>
        <v>17.212269720000002</v>
      </c>
      <c r="C167" s="14">
        <v>482.90743540106047</v>
      </c>
      <c r="D167" s="111">
        <v>35.643000000000001</v>
      </c>
      <c r="E167" s="122">
        <v>-1.81478E-3</v>
      </c>
      <c r="F167" s="106">
        <v>0</v>
      </c>
      <c r="G167" s="106">
        <v>7.6119200000000003E-3</v>
      </c>
      <c r="H167" s="106">
        <v>0</v>
      </c>
      <c r="I167" s="106">
        <v>0</v>
      </c>
      <c r="J167" s="35">
        <f t="shared" si="7"/>
        <v>17.21806686</v>
      </c>
    </row>
    <row r="168" spans="1:10" x14ac:dyDescent="0.2">
      <c r="A168" s="8">
        <v>43374</v>
      </c>
      <c r="B168" s="16">
        <f t="shared" si="6"/>
        <v>16.558188489999999</v>
      </c>
      <c r="C168" s="14">
        <v>457.04238289767864</v>
      </c>
      <c r="D168" s="111">
        <v>36.228999999999999</v>
      </c>
      <c r="E168" s="122">
        <v>-1.4321549999999999E-2</v>
      </c>
      <c r="F168" s="106">
        <v>-4.8379390000000001E-2</v>
      </c>
      <c r="G168" s="106">
        <v>2.97468E-2</v>
      </c>
      <c r="H168" s="106">
        <v>0</v>
      </c>
      <c r="I168" s="106">
        <v>0</v>
      </c>
      <c r="J168" s="35">
        <f t="shared" si="7"/>
        <v>16.525234350000002</v>
      </c>
    </row>
    <row r="169" spans="1:10" x14ac:dyDescent="0.2">
      <c r="A169" s="8">
        <v>43405</v>
      </c>
      <c r="B169" s="16">
        <f t="shared" si="6"/>
        <v>16.57998241</v>
      </c>
      <c r="C169" s="14">
        <v>472.10861385574759</v>
      </c>
      <c r="D169" s="111">
        <v>35.119</v>
      </c>
      <c r="E169" s="122">
        <v>-8.5380100000000004E-3</v>
      </c>
      <c r="F169" s="106">
        <v>-1.3469190000000001E-2</v>
      </c>
      <c r="G169" s="106">
        <v>8.5162099999999998E-3</v>
      </c>
      <c r="H169" s="106">
        <v>0</v>
      </c>
      <c r="I169" s="106">
        <v>0</v>
      </c>
      <c r="J169" s="35">
        <f t="shared" si="7"/>
        <v>16.566491420000002</v>
      </c>
    </row>
    <row r="170" spans="1:10" x14ac:dyDescent="0.2">
      <c r="A170" s="9">
        <v>43435</v>
      </c>
      <c r="B170" s="17">
        <f t="shared" si="6"/>
        <v>16.393691839999999</v>
      </c>
      <c r="C170" s="15">
        <v>471.34043989534513</v>
      </c>
      <c r="D170" s="112">
        <v>34.780999999999999</v>
      </c>
      <c r="E170" s="123">
        <v>0.295072</v>
      </c>
      <c r="F170" s="107">
        <v>-1.4998340000000001E-2</v>
      </c>
      <c r="G170" s="107">
        <v>-0.26717298</v>
      </c>
      <c r="H170" s="106">
        <v>0</v>
      </c>
      <c r="I170" s="112">
        <v>0</v>
      </c>
      <c r="J170" s="36">
        <f t="shared" si="7"/>
        <v>16.406592519999997</v>
      </c>
    </row>
    <row r="171" spans="1:10" x14ac:dyDescent="0.2">
      <c r="A171" s="8">
        <v>43466</v>
      </c>
      <c r="B171" s="16">
        <f t="shared" si="6"/>
        <v>16.335678430000002</v>
      </c>
      <c r="C171" s="14">
        <v>480.29161560625658</v>
      </c>
      <c r="D171" s="111">
        <v>34.012</v>
      </c>
      <c r="E171" s="124">
        <v>-1.02002E-3</v>
      </c>
      <c r="F171" s="108">
        <v>-5.3674399999999994E-3</v>
      </c>
      <c r="G171" s="108">
        <v>9.5963999999999989E-4</v>
      </c>
      <c r="H171" s="108">
        <v>0</v>
      </c>
      <c r="I171" s="106">
        <v>0</v>
      </c>
      <c r="J171" s="34">
        <f t="shared" si="7"/>
        <v>16.330250610000004</v>
      </c>
    </row>
    <row r="172" spans="1:10" x14ac:dyDescent="0.2">
      <c r="A172" s="8">
        <v>43497</v>
      </c>
      <c r="B172" s="16">
        <f t="shared" si="6"/>
        <v>17.498580889999996</v>
      </c>
      <c r="C172" s="14">
        <v>475.98348584174306</v>
      </c>
      <c r="D172" s="111">
        <v>36.762999999999998</v>
      </c>
      <c r="E172" s="122">
        <v>-0.19017109999999998</v>
      </c>
      <c r="F172" s="106">
        <v>-4.0164739999999997E-2</v>
      </c>
      <c r="G172" s="106">
        <v>0.19017271999999999</v>
      </c>
      <c r="H172" s="106">
        <v>0</v>
      </c>
      <c r="I172" s="106">
        <v>0</v>
      </c>
      <c r="J172" s="35">
        <f t="shared" si="7"/>
        <v>17.458417769999993</v>
      </c>
    </row>
    <row r="173" spans="1:10" x14ac:dyDescent="0.2">
      <c r="A173" s="8">
        <v>43525</v>
      </c>
      <c r="B173" s="16">
        <f t="shared" si="6"/>
        <v>15.714396489999999</v>
      </c>
      <c r="C173" s="14">
        <v>441.32885359620298</v>
      </c>
      <c r="D173" s="111">
        <v>35.606999999999999</v>
      </c>
      <c r="E173" s="122">
        <v>-3.9225800000000002E-3</v>
      </c>
      <c r="F173" s="106">
        <v>-1.3602389999999999E-2</v>
      </c>
      <c r="G173" s="106">
        <v>0.14276876000000002</v>
      </c>
      <c r="H173" s="106">
        <v>0</v>
      </c>
      <c r="I173" s="106">
        <v>0</v>
      </c>
      <c r="J173" s="35">
        <f t="shared" si="7"/>
        <v>15.839640279999998</v>
      </c>
    </row>
    <row r="174" spans="1:10" x14ac:dyDescent="0.2">
      <c r="A174" s="8">
        <v>43556</v>
      </c>
      <c r="B174" s="16">
        <f t="shared" si="6"/>
        <v>16.666903120000001</v>
      </c>
      <c r="C174" s="14">
        <v>473.96283577420729</v>
      </c>
      <c r="D174" s="111">
        <v>35.164999999999999</v>
      </c>
      <c r="E174" s="122">
        <v>-8.8546299999999988E-3</v>
      </c>
      <c r="F174" s="106">
        <v>-3.3116320000000005E-2</v>
      </c>
      <c r="G174" s="106">
        <v>8.8546299999999988E-3</v>
      </c>
      <c r="H174" s="106">
        <v>0</v>
      </c>
      <c r="I174" s="106">
        <v>0</v>
      </c>
      <c r="J174" s="35">
        <f t="shared" si="7"/>
        <v>16.633786799999999</v>
      </c>
    </row>
    <row r="175" spans="1:10" x14ac:dyDescent="0.2">
      <c r="A175" s="8">
        <v>43586</v>
      </c>
      <c r="B175" s="16">
        <f t="shared" si="6"/>
        <v>16.044451849999998</v>
      </c>
      <c r="C175" s="14">
        <v>469.65786107370764</v>
      </c>
      <c r="D175" s="111">
        <v>34.161999999999999</v>
      </c>
      <c r="E175" s="122">
        <v>-3.1905339999999997E-2</v>
      </c>
      <c r="F175" s="106">
        <v>-1.428227E-2</v>
      </c>
      <c r="G175" s="106">
        <v>6.5637960000000009E-2</v>
      </c>
      <c r="H175" s="106">
        <v>0</v>
      </c>
      <c r="I175" s="106">
        <v>0</v>
      </c>
      <c r="J175" s="35">
        <f t="shared" si="7"/>
        <v>16.063902199999994</v>
      </c>
    </row>
    <row r="176" spans="1:10" x14ac:dyDescent="0.2">
      <c r="A176" s="8">
        <v>43617</v>
      </c>
      <c r="B176" s="16">
        <f t="shared" si="6"/>
        <v>17.713839180000001</v>
      </c>
      <c r="C176" s="14">
        <v>502.22106489750786</v>
      </c>
      <c r="D176" s="111">
        <v>35.271000000000001</v>
      </c>
      <c r="E176" s="122">
        <v>-5.5603819999999998E-2</v>
      </c>
      <c r="F176" s="106">
        <v>-3.7913019999999999E-2</v>
      </c>
      <c r="G176" s="106">
        <v>0.12546066</v>
      </c>
      <c r="H176" s="106">
        <v>0</v>
      </c>
      <c r="I176" s="106">
        <v>0</v>
      </c>
      <c r="J176" s="35">
        <f t="shared" si="7"/>
        <v>17.745782999999999</v>
      </c>
    </row>
    <row r="177" spans="1:10" x14ac:dyDescent="0.2">
      <c r="A177" s="8">
        <v>43647</v>
      </c>
      <c r="B177" s="16">
        <f t="shared" si="6"/>
        <v>17.341935379999999</v>
      </c>
      <c r="C177" s="14">
        <v>488.40891598839664</v>
      </c>
      <c r="D177" s="111">
        <v>35.506999999999998</v>
      </c>
      <c r="E177" s="122">
        <v>0.26790001000000002</v>
      </c>
      <c r="F177" s="106">
        <v>-2.2579930000000002E-2</v>
      </c>
      <c r="G177" s="106">
        <v>-0.21919739000000002</v>
      </c>
      <c r="H177" s="106">
        <v>0</v>
      </c>
      <c r="I177" s="106">
        <v>0</v>
      </c>
      <c r="J177" s="35">
        <f t="shared" si="7"/>
        <v>17.36805807</v>
      </c>
    </row>
    <row r="178" spans="1:10" x14ac:dyDescent="0.2">
      <c r="A178" s="8">
        <v>43678</v>
      </c>
      <c r="B178" s="16">
        <f t="shared" si="6"/>
        <v>18.879205200000001</v>
      </c>
      <c r="C178" s="14">
        <v>505.08869388410295</v>
      </c>
      <c r="D178" s="111">
        <v>37.378</v>
      </c>
      <c r="E178" s="122">
        <v>0</v>
      </c>
      <c r="F178" s="106">
        <v>-2.3668089999999999E-2</v>
      </c>
      <c r="G178" s="106">
        <v>0</v>
      </c>
      <c r="H178" s="106">
        <v>0</v>
      </c>
      <c r="I178" s="106">
        <v>0</v>
      </c>
      <c r="J178" s="35">
        <f t="shared" si="7"/>
        <v>18.85553711</v>
      </c>
    </row>
    <row r="179" spans="1:10" x14ac:dyDescent="0.2">
      <c r="A179" s="8">
        <v>43709</v>
      </c>
      <c r="B179" s="16">
        <f t="shared" si="6"/>
        <v>19.843180950000001</v>
      </c>
      <c r="C179" s="14">
        <v>516.81679776012504</v>
      </c>
      <c r="D179" s="111">
        <v>38.395000000000003</v>
      </c>
      <c r="E179" s="122">
        <v>0</v>
      </c>
      <c r="F179" s="106">
        <v>-2.1120300000000002E-2</v>
      </c>
      <c r="G179" s="106">
        <v>2.5477500000000001E-3</v>
      </c>
      <c r="H179" s="106">
        <v>0</v>
      </c>
      <c r="I179" s="106">
        <v>0</v>
      </c>
      <c r="J179" s="35">
        <f t="shared" si="7"/>
        <v>19.824608400000002</v>
      </c>
    </row>
    <row r="180" spans="1:10" x14ac:dyDescent="0.2">
      <c r="A180" s="8">
        <v>43739</v>
      </c>
      <c r="B180" s="16">
        <f t="shared" si="6"/>
        <v>19.201448980000002</v>
      </c>
      <c r="C180" s="14">
        <v>491.5256362472802</v>
      </c>
      <c r="D180" s="111">
        <v>39.064999999999998</v>
      </c>
      <c r="E180" s="122">
        <v>4.6883200000000002E-3</v>
      </c>
      <c r="F180" s="106">
        <v>-2.5204609999999999E-2</v>
      </c>
      <c r="G180" s="106">
        <v>6.5839200000000001E-3</v>
      </c>
      <c r="H180" s="106">
        <v>0</v>
      </c>
      <c r="I180" s="106">
        <v>0</v>
      </c>
      <c r="J180" s="35">
        <f t="shared" si="7"/>
        <v>19.187516610000003</v>
      </c>
    </row>
    <row r="181" spans="1:10" x14ac:dyDescent="0.2">
      <c r="A181" s="8">
        <v>43770</v>
      </c>
      <c r="B181" s="16">
        <f t="shared" si="6"/>
        <v>19.481750920000003</v>
      </c>
      <c r="C181" s="14">
        <v>513.05569682924261</v>
      </c>
      <c r="D181" s="111">
        <v>37.972000000000001</v>
      </c>
      <c r="E181" s="122">
        <v>-1.7462700000000001E-3</v>
      </c>
      <c r="F181" s="106">
        <v>-1.4953929999999999E-2</v>
      </c>
      <c r="G181" s="106">
        <v>5.3701839999999994E-2</v>
      </c>
      <c r="H181" s="106">
        <v>0</v>
      </c>
      <c r="I181" s="106">
        <v>0</v>
      </c>
      <c r="J181" s="35">
        <f t="shared" si="7"/>
        <v>19.518752559999999</v>
      </c>
    </row>
    <row r="182" spans="1:10" x14ac:dyDescent="0.2">
      <c r="A182" s="9">
        <v>43800</v>
      </c>
      <c r="B182" s="17">
        <f t="shared" si="6"/>
        <v>19.351965340000003</v>
      </c>
      <c r="C182" s="15">
        <v>500.12832325425131</v>
      </c>
      <c r="D182" s="112">
        <v>38.694000000000003</v>
      </c>
      <c r="E182" s="123">
        <v>0.32406078000000005</v>
      </c>
      <c r="F182" s="107">
        <v>-1.480516E-2</v>
      </c>
      <c r="G182" s="107">
        <v>-0.29292341999999999</v>
      </c>
      <c r="H182" s="106">
        <v>0</v>
      </c>
      <c r="I182" s="112">
        <v>0</v>
      </c>
      <c r="J182" s="36">
        <f t="shared" si="7"/>
        <v>19.36829754</v>
      </c>
    </row>
    <row r="183" spans="1:10" x14ac:dyDescent="0.2">
      <c r="A183" s="8">
        <v>43831</v>
      </c>
      <c r="B183" s="16">
        <f t="shared" si="6"/>
        <v>19.607629329999998</v>
      </c>
      <c r="C183" s="14">
        <v>514.39292014271473</v>
      </c>
      <c r="D183" s="111">
        <v>38.118000000000002</v>
      </c>
      <c r="E183" s="124">
        <v>0</v>
      </c>
      <c r="F183" s="108">
        <v>-4.8492730000000005E-2</v>
      </c>
      <c r="G183" s="108">
        <v>4.3738400000000004E-3</v>
      </c>
      <c r="H183" s="108">
        <v>0</v>
      </c>
      <c r="I183" s="106">
        <v>0</v>
      </c>
      <c r="J183" s="34">
        <f t="shared" si="7"/>
        <v>19.563510439999998</v>
      </c>
    </row>
    <row r="184" spans="1:10" x14ac:dyDescent="0.2">
      <c r="A184" s="8">
        <v>43862</v>
      </c>
      <c r="B184" s="16">
        <f t="shared" si="6"/>
        <v>20.850599329999998</v>
      </c>
      <c r="C184" s="14">
        <v>509.95669357008336</v>
      </c>
      <c r="D184" s="111">
        <v>40.887</v>
      </c>
      <c r="E184" s="122">
        <v>-1.8535869999999999E-2</v>
      </c>
      <c r="F184" s="106">
        <v>-1.6894889999999999E-2</v>
      </c>
      <c r="G184" s="106">
        <v>9.7658140000000004E-2</v>
      </c>
      <c r="H184" s="106">
        <v>0</v>
      </c>
      <c r="I184" s="106">
        <v>0</v>
      </c>
      <c r="J184" s="35">
        <f t="shared" si="7"/>
        <v>20.912826709999997</v>
      </c>
    </row>
    <row r="185" spans="1:10" x14ac:dyDescent="0.2">
      <c r="A185" s="8">
        <v>43891</v>
      </c>
      <c r="B185" s="16">
        <f t="shared" si="6"/>
        <v>19.461163590000002</v>
      </c>
      <c r="C185" s="14">
        <v>490.23032873192602</v>
      </c>
      <c r="D185" s="111">
        <v>39.698</v>
      </c>
      <c r="E185" s="122">
        <v>7.0999999999999987E-7</v>
      </c>
      <c r="F185" s="106">
        <v>-2.2705110000000001E-2</v>
      </c>
      <c r="G185" s="106">
        <v>1.141177E-2</v>
      </c>
      <c r="H185" s="106">
        <v>0</v>
      </c>
      <c r="I185" s="106">
        <v>0</v>
      </c>
      <c r="J185" s="35">
        <f t="shared" si="7"/>
        <v>19.449870959999998</v>
      </c>
    </row>
    <row r="186" spans="1:10" x14ac:dyDescent="0.2">
      <c r="A186" s="8">
        <v>43922</v>
      </c>
      <c r="B186" s="16">
        <f t="shared" si="6"/>
        <v>19.12466075</v>
      </c>
      <c r="C186" s="14">
        <v>503.14813864772429</v>
      </c>
      <c r="D186" s="111">
        <v>38.01</v>
      </c>
      <c r="E186" s="122">
        <v>-0.12697995000000001</v>
      </c>
      <c r="F186" s="106">
        <v>-1.736911E-2</v>
      </c>
      <c r="G186" s="106">
        <v>0.12697995000000001</v>
      </c>
      <c r="H186" s="106">
        <v>0</v>
      </c>
      <c r="I186" s="106">
        <v>0</v>
      </c>
      <c r="J186" s="35">
        <f t="shared" si="7"/>
        <v>19.10729164</v>
      </c>
    </row>
    <row r="187" spans="1:10" x14ac:dyDescent="0.2">
      <c r="A187" s="8">
        <v>43952</v>
      </c>
      <c r="B187" s="16">
        <f t="shared" si="6"/>
        <v>26.313107939999998</v>
      </c>
      <c r="C187" s="14">
        <v>524.87648487991703</v>
      </c>
      <c r="D187" s="111">
        <v>50.131999999999998</v>
      </c>
      <c r="E187" s="122">
        <v>0</v>
      </c>
      <c r="F187" s="106">
        <v>-1.87254E-2</v>
      </c>
      <c r="G187" s="106">
        <v>9.8513809999999993E-2</v>
      </c>
      <c r="H187" s="106">
        <v>0</v>
      </c>
      <c r="I187" s="106">
        <v>0</v>
      </c>
      <c r="J187" s="35">
        <f t="shared" si="7"/>
        <v>26.392896349999997</v>
      </c>
    </row>
    <row r="188" spans="1:10" x14ac:dyDescent="0.2">
      <c r="A188" s="8">
        <v>43983</v>
      </c>
      <c r="B188" s="16">
        <f t="shared" si="6"/>
        <v>35.311344550000001</v>
      </c>
      <c r="C188" s="14">
        <v>550.78449174088689</v>
      </c>
      <c r="D188" s="111">
        <v>64.111000000000004</v>
      </c>
      <c r="E188" s="122">
        <v>-8.9703820000000004E-2</v>
      </c>
      <c r="F188" s="106">
        <v>-3.2760159999999997E-2</v>
      </c>
      <c r="G188" s="106">
        <v>0.18175754</v>
      </c>
      <c r="H188" s="106">
        <v>0</v>
      </c>
      <c r="I188" s="106">
        <v>0</v>
      </c>
      <c r="J188" s="35">
        <f t="shared" si="7"/>
        <v>35.370638110000002</v>
      </c>
    </row>
    <row r="189" spans="1:10" x14ac:dyDescent="0.2">
      <c r="A189" s="8">
        <v>44013</v>
      </c>
      <c r="B189" s="16">
        <f t="shared" si="6"/>
        <v>35.36282353</v>
      </c>
      <c r="C189" s="14">
        <v>512.35617980295569</v>
      </c>
      <c r="D189" s="111">
        <v>69.02</v>
      </c>
      <c r="E189" s="122">
        <v>0.36284334000000001</v>
      </c>
      <c r="F189" s="106">
        <v>-2.9147360000000001E-2</v>
      </c>
      <c r="G189" s="106">
        <v>-0.36254882999999999</v>
      </c>
      <c r="H189" s="106">
        <v>0</v>
      </c>
      <c r="I189" s="106">
        <v>0</v>
      </c>
      <c r="J189" s="35">
        <f t="shared" si="7"/>
        <v>35.333970679999993</v>
      </c>
    </row>
    <row r="190" spans="1:10" x14ac:dyDescent="0.2">
      <c r="A190" s="8">
        <v>44044</v>
      </c>
      <c r="B190" s="16">
        <f t="shared" si="6"/>
        <v>38.240584269999999</v>
      </c>
      <c r="C190" s="14">
        <v>526.92577501274582</v>
      </c>
      <c r="D190" s="111">
        <v>72.572999999999993</v>
      </c>
      <c r="E190" s="122">
        <v>-3.3132000000000002E-4</v>
      </c>
      <c r="F190" s="106">
        <v>-4.911364E-2</v>
      </c>
      <c r="G190" s="106">
        <v>1.6611519999999998E-2</v>
      </c>
      <c r="H190" s="106">
        <v>0</v>
      </c>
      <c r="I190" s="106">
        <v>0</v>
      </c>
      <c r="J190" s="35">
        <f t="shared" si="7"/>
        <v>38.207750829999995</v>
      </c>
    </row>
    <row r="191" spans="1:10" x14ac:dyDescent="0.2">
      <c r="A191" s="8">
        <v>44075</v>
      </c>
      <c r="B191" s="16">
        <f t="shared" si="6"/>
        <v>38.81465566</v>
      </c>
      <c r="C191" s="14">
        <v>510.49749003722064</v>
      </c>
      <c r="D191" s="111">
        <v>76.033000000000001</v>
      </c>
      <c r="E191" s="122">
        <v>-4.99725E-3</v>
      </c>
      <c r="F191" s="106">
        <v>-3.1514110000000005E-2</v>
      </c>
      <c r="G191" s="106">
        <v>3.3281140000000001E-2</v>
      </c>
      <c r="H191" s="106">
        <v>0</v>
      </c>
      <c r="I191" s="106">
        <v>0</v>
      </c>
      <c r="J191" s="35">
        <f t="shared" si="7"/>
        <v>38.811425439999994</v>
      </c>
    </row>
    <row r="192" spans="1:10" x14ac:dyDescent="0.2">
      <c r="A192" s="8">
        <v>44105</v>
      </c>
      <c r="B192" s="16">
        <f t="shared" si="6"/>
        <v>26.416587930000002</v>
      </c>
      <c r="C192" s="14">
        <v>492.73647560247707</v>
      </c>
      <c r="D192" s="111">
        <v>53.612000000000002</v>
      </c>
      <c r="E192" s="122">
        <v>-1.5101760000000001E-2</v>
      </c>
      <c r="F192" s="106">
        <v>-4.8169699999999996E-2</v>
      </c>
      <c r="G192" s="106">
        <v>0.15891542</v>
      </c>
      <c r="H192" s="106">
        <v>0</v>
      </c>
      <c r="I192" s="106">
        <v>0</v>
      </c>
      <c r="J192" s="35">
        <f t="shared" si="7"/>
        <v>26.512231890000002</v>
      </c>
    </row>
    <row r="193" spans="1:10" x14ac:dyDescent="0.2">
      <c r="A193" s="8">
        <v>44136</v>
      </c>
      <c r="B193" s="16">
        <f t="shared" si="6"/>
        <v>24.973482550000003</v>
      </c>
      <c r="C193" s="14">
        <v>519.92343909395629</v>
      </c>
      <c r="D193" s="111">
        <v>48.033000000000001</v>
      </c>
      <c r="E193" s="122">
        <v>-2.283232E-2</v>
      </c>
      <c r="F193" s="106">
        <v>-5.342123E-2</v>
      </c>
      <c r="G193" s="106">
        <v>0.10574097</v>
      </c>
      <c r="H193" s="106">
        <v>0</v>
      </c>
      <c r="I193" s="106">
        <v>0</v>
      </c>
      <c r="J193" s="35">
        <f t="shared" si="7"/>
        <v>25.002969970000002</v>
      </c>
    </row>
    <row r="194" spans="1:10" x14ac:dyDescent="0.2">
      <c r="A194" s="8">
        <v>44166</v>
      </c>
      <c r="B194" s="17">
        <f t="shared" si="6"/>
        <v>24.617195729999999</v>
      </c>
      <c r="C194" s="15">
        <v>519.04351290376997</v>
      </c>
      <c r="D194" s="112">
        <v>47.427999999999997</v>
      </c>
      <c r="E194" s="123">
        <v>0.44907299000000001</v>
      </c>
      <c r="F194" s="107">
        <v>-7.1051520000000007E-2</v>
      </c>
      <c r="G194" s="107">
        <v>-0.44907184</v>
      </c>
      <c r="H194" s="107">
        <v>0</v>
      </c>
      <c r="I194" s="112">
        <v>0</v>
      </c>
      <c r="J194" s="36">
        <f t="shared" si="7"/>
        <v>24.546145360000001</v>
      </c>
    </row>
    <row r="195" spans="1:10" x14ac:dyDescent="0.2">
      <c r="A195" s="38">
        <v>44197</v>
      </c>
      <c r="B195" s="39">
        <f t="shared" ref="B195:B206" si="8">C195*D195/1000</f>
        <v>24.165638409999996</v>
      </c>
      <c r="C195" s="14">
        <v>526.97818021239937</v>
      </c>
      <c r="D195" s="111">
        <v>45.856999999999999</v>
      </c>
      <c r="E195" s="121">
        <v>0</v>
      </c>
      <c r="F195" s="121">
        <v>-1.9148880000000004E-2</v>
      </c>
      <c r="G195" s="106">
        <v>0</v>
      </c>
      <c r="H195" s="106">
        <v>0</v>
      </c>
      <c r="I195" s="106">
        <v>0</v>
      </c>
      <c r="J195" s="34">
        <f t="shared" si="7"/>
        <v>24.146489529999997</v>
      </c>
    </row>
    <row r="196" spans="1:10" x14ac:dyDescent="0.2">
      <c r="A196" s="8">
        <v>44228</v>
      </c>
      <c r="B196" s="16">
        <f t="shared" si="8"/>
        <v>24.693775670000001</v>
      </c>
      <c r="C196" s="14">
        <v>527.75754798033768</v>
      </c>
      <c r="D196" s="111">
        <v>46.79</v>
      </c>
      <c r="E196" s="121">
        <v>-0.19054892999999998</v>
      </c>
      <c r="F196" s="121">
        <v>-3.9103339999999993E-2</v>
      </c>
      <c r="G196" s="121">
        <v>0.19787000000000002</v>
      </c>
      <c r="H196" s="106">
        <v>0</v>
      </c>
      <c r="I196" s="106">
        <v>0</v>
      </c>
      <c r="J196" s="35">
        <f t="shared" si="7"/>
        <v>24.661993400000004</v>
      </c>
    </row>
    <row r="197" spans="1:10" x14ac:dyDescent="0.2">
      <c r="A197" s="8">
        <v>44256</v>
      </c>
      <c r="B197" s="16">
        <f t="shared" si="8"/>
        <v>21.509365440000003</v>
      </c>
      <c r="C197" s="14">
        <v>476.70409432415067</v>
      </c>
      <c r="D197" s="111">
        <v>45.121000000000002</v>
      </c>
      <c r="E197" s="121">
        <v>0</v>
      </c>
      <c r="F197" s="121">
        <v>-4.3817639999999998E-2</v>
      </c>
      <c r="G197" s="121">
        <v>0.28483333</v>
      </c>
      <c r="H197" s="121">
        <v>0</v>
      </c>
      <c r="I197" s="121">
        <v>0</v>
      </c>
      <c r="J197" s="35">
        <f t="shared" si="7"/>
        <v>21.750381130000005</v>
      </c>
    </row>
    <row r="198" spans="1:10" x14ac:dyDescent="0.2">
      <c r="A198" s="8">
        <v>44287</v>
      </c>
      <c r="B198" s="16">
        <f t="shared" si="8"/>
        <v>29.424693989999994</v>
      </c>
      <c r="C198" s="14">
        <v>385.94824226128014</v>
      </c>
      <c r="D198" s="111">
        <v>76.239999999999995</v>
      </c>
      <c r="E198" s="121">
        <v>-7.2738799999999999E-3</v>
      </c>
      <c r="F198" s="121">
        <v>-4.3350230000000003E-2</v>
      </c>
      <c r="G198" s="121">
        <v>7.2833999999999998E-3</v>
      </c>
      <c r="H198" s="121">
        <v>0</v>
      </c>
      <c r="I198" s="121">
        <v>0</v>
      </c>
      <c r="J198" s="35">
        <f t="shared" si="7"/>
        <v>29.381353279999992</v>
      </c>
    </row>
    <row r="199" spans="1:10" x14ac:dyDescent="0.2">
      <c r="A199" s="8">
        <v>44317</v>
      </c>
      <c r="B199" s="16">
        <f t="shared" si="8"/>
        <v>37.919951730000001</v>
      </c>
      <c r="C199" s="14">
        <v>486.77730077021818</v>
      </c>
      <c r="D199" s="111">
        <v>77.900000000000006</v>
      </c>
      <c r="E199" s="121">
        <v>0</v>
      </c>
      <c r="F199" s="121">
        <v>-6.6641640000000002E-2</v>
      </c>
      <c r="G199" s="121">
        <v>2.24654E-3</v>
      </c>
      <c r="H199" s="121">
        <v>0</v>
      </c>
      <c r="I199" s="121">
        <v>0</v>
      </c>
      <c r="J199" s="35">
        <f t="shared" si="7"/>
        <v>37.855556630000002</v>
      </c>
    </row>
    <row r="200" spans="1:10" x14ac:dyDescent="0.2">
      <c r="A200" s="8">
        <v>44348</v>
      </c>
      <c r="B200" s="16">
        <f t="shared" si="8"/>
        <v>33.978795910000002</v>
      </c>
      <c r="C200" s="14">
        <v>431.11545764819323</v>
      </c>
      <c r="D200" s="111">
        <v>78.816000000000003</v>
      </c>
      <c r="E200" s="121">
        <v>0</v>
      </c>
      <c r="F200" s="121">
        <v>0</v>
      </c>
      <c r="G200" s="121">
        <v>2.2979300000000001E-3</v>
      </c>
      <c r="H200" s="121">
        <v>0</v>
      </c>
      <c r="I200" s="121">
        <v>0</v>
      </c>
      <c r="J200" s="35">
        <f t="shared" si="7"/>
        <v>33.98109384</v>
      </c>
    </row>
    <row r="201" spans="1:10" x14ac:dyDescent="0.2">
      <c r="A201" s="8">
        <v>44378</v>
      </c>
      <c r="B201" s="16">
        <f t="shared" si="8"/>
        <v>18.677442370000001</v>
      </c>
      <c r="C201" s="14">
        <v>508.1882395994885</v>
      </c>
      <c r="D201" s="111">
        <v>36.753</v>
      </c>
      <c r="E201" s="121">
        <v>0.43890996999999998</v>
      </c>
      <c r="F201" s="121">
        <v>-0.13820748999999999</v>
      </c>
      <c r="G201" s="121">
        <v>-0.43897302000000005</v>
      </c>
      <c r="H201" s="121">
        <v>0</v>
      </c>
      <c r="I201" s="121">
        <v>0</v>
      </c>
      <c r="J201" s="35">
        <f t="shared" si="7"/>
        <v>18.539171830000004</v>
      </c>
    </row>
    <row r="202" spans="1:10" x14ac:dyDescent="0.2">
      <c r="A202" s="8">
        <v>44409</v>
      </c>
      <c r="B202" s="16">
        <f t="shared" si="8"/>
        <v>19.949947559999998</v>
      </c>
      <c r="C202" s="14">
        <v>535.25293947198963</v>
      </c>
      <c r="D202" s="111">
        <v>37.271999999999998</v>
      </c>
      <c r="E202" s="121">
        <v>0</v>
      </c>
      <c r="F202" s="121">
        <v>-0.13326188</v>
      </c>
      <c r="G202" s="121">
        <v>2.425072E-2</v>
      </c>
      <c r="H202" s="121">
        <v>0</v>
      </c>
      <c r="I202" s="121">
        <v>0</v>
      </c>
      <c r="J202" s="35">
        <f t="shared" si="7"/>
        <v>19.8409364</v>
      </c>
    </row>
    <row r="203" spans="1:10" x14ac:dyDescent="0.2">
      <c r="A203" s="8">
        <v>44440</v>
      </c>
      <c r="B203" s="16">
        <f t="shared" si="8"/>
        <v>20.69722196</v>
      </c>
      <c r="C203" s="14">
        <v>547.19812711505926</v>
      </c>
      <c r="D203" s="111">
        <v>37.823999999999998</v>
      </c>
      <c r="E203" s="121">
        <v>-2.418505E-2</v>
      </c>
      <c r="F203" s="121">
        <v>-0.18369257999999999</v>
      </c>
      <c r="G203" s="121">
        <v>0.20906202999999998</v>
      </c>
      <c r="H203" s="121">
        <v>0</v>
      </c>
      <c r="I203" s="121">
        <v>0</v>
      </c>
      <c r="J203" s="35">
        <f t="shared" si="7"/>
        <v>20.69840636</v>
      </c>
    </row>
    <row r="204" spans="1:10" x14ac:dyDescent="0.2">
      <c r="A204" s="8">
        <v>44470</v>
      </c>
      <c r="B204" s="16">
        <f t="shared" si="8"/>
        <v>19.753351309999999</v>
      </c>
      <c r="C204" s="14">
        <v>530.09208109703729</v>
      </c>
      <c r="D204" s="111">
        <v>37.264000000000003</v>
      </c>
      <c r="E204" s="121">
        <v>-2.1125660000000001E-2</v>
      </c>
      <c r="F204" s="121">
        <v>-0.10112399000000001</v>
      </c>
      <c r="G204" s="121">
        <v>1.9971709999999997E-2</v>
      </c>
      <c r="H204" s="121">
        <v>0</v>
      </c>
      <c r="I204" s="121">
        <v>0</v>
      </c>
      <c r="J204" s="35">
        <f t="shared" si="7"/>
        <v>19.651073369999999</v>
      </c>
    </row>
    <row r="205" spans="1:10" x14ac:dyDescent="0.2">
      <c r="A205" s="8">
        <v>44501</v>
      </c>
      <c r="B205" s="16">
        <f t="shared" si="8"/>
        <v>20.179034150000003</v>
      </c>
      <c r="C205" s="14">
        <v>555.42193030745102</v>
      </c>
      <c r="D205" s="111">
        <v>36.331000000000003</v>
      </c>
      <c r="E205" s="121">
        <v>0</v>
      </c>
      <c r="F205" s="121">
        <v>0</v>
      </c>
      <c r="G205" s="121">
        <v>5.0326700000000004E-3</v>
      </c>
      <c r="H205" s="121">
        <v>0</v>
      </c>
      <c r="I205" s="121">
        <v>0</v>
      </c>
      <c r="J205" s="35">
        <f t="shared" si="7"/>
        <v>20.184066820000002</v>
      </c>
    </row>
    <row r="206" spans="1:10" x14ac:dyDescent="0.2">
      <c r="A206" s="8">
        <v>44531</v>
      </c>
      <c r="B206" s="16">
        <f t="shared" si="8"/>
        <v>19.252579700000002</v>
      </c>
      <c r="C206" s="90">
        <v>539.55999383442634</v>
      </c>
      <c r="D206" s="112">
        <v>35.682000000000002</v>
      </c>
      <c r="E206" s="125">
        <v>0.43037066999999996</v>
      </c>
      <c r="F206" s="125">
        <v>-0.11034488000000001</v>
      </c>
      <c r="G206" s="125">
        <v>-0.42286615999999999</v>
      </c>
      <c r="H206" s="125">
        <v>0</v>
      </c>
      <c r="I206" s="126">
        <v>0</v>
      </c>
      <c r="J206" s="35">
        <f t="shared" si="7"/>
        <v>19.149739329999999</v>
      </c>
    </row>
    <row r="207" spans="1:10" x14ac:dyDescent="0.2">
      <c r="A207" s="38">
        <v>44562</v>
      </c>
      <c r="B207" s="39">
        <f t="shared" ref="B207:B242" si="9">C207*D207/1000</f>
        <v>19.44880848</v>
      </c>
      <c r="C207" s="14">
        <v>554.95087827426812</v>
      </c>
      <c r="D207" s="111">
        <v>35.045999999999999</v>
      </c>
      <c r="E207" s="121">
        <v>0</v>
      </c>
      <c r="F207" s="121">
        <v>-0.10931866999999999</v>
      </c>
      <c r="G207" s="106">
        <v>0</v>
      </c>
      <c r="H207" s="106">
        <v>0</v>
      </c>
      <c r="I207" s="106">
        <v>0</v>
      </c>
      <c r="J207" s="34">
        <f t="shared" ref="J207:J254" si="10">(B207+E207+F207+G207)</f>
        <v>19.33948981</v>
      </c>
    </row>
    <row r="208" spans="1:10" x14ac:dyDescent="0.2">
      <c r="A208" s="8">
        <v>44593</v>
      </c>
      <c r="B208" s="16">
        <f t="shared" si="9"/>
        <v>20.783106089999997</v>
      </c>
      <c r="C208" s="14">
        <v>549.48327975041639</v>
      </c>
      <c r="D208" s="111">
        <v>37.823</v>
      </c>
      <c r="E208" s="121">
        <v>8.4473799999999991E-3</v>
      </c>
      <c r="F208" s="121">
        <v>-9.0708360000000002E-2</v>
      </c>
      <c r="G208" s="121">
        <v>0.14615779000000001</v>
      </c>
      <c r="H208" s="106">
        <v>0</v>
      </c>
      <c r="I208" s="106">
        <v>0</v>
      </c>
      <c r="J208" s="35">
        <f t="shared" si="10"/>
        <v>20.847002899999996</v>
      </c>
    </row>
    <row r="209" spans="1:10" x14ac:dyDescent="0.2">
      <c r="A209" s="8">
        <v>44621</v>
      </c>
      <c r="B209" s="16">
        <f t="shared" si="9"/>
        <v>18.329428159999999</v>
      </c>
      <c r="C209" s="14">
        <v>508.36</v>
      </c>
      <c r="D209" s="111">
        <v>36.055999999999997</v>
      </c>
      <c r="E209" s="121">
        <v>-0.13067480000000001</v>
      </c>
      <c r="F209" s="121">
        <v>-9.645432000000001E-2</v>
      </c>
      <c r="G209" s="121">
        <v>0.17338724</v>
      </c>
      <c r="H209" s="121">
        <v>0</v>
      </c>
      <c r="I209" s="121">
        <v>0</v>
      </c>
      <c r="J209" s="35">
        <f t="shared" si="10"/>
        <v>18.275686279999999</v>
      </c>
    </row>
    <row r="210" spans="1:10" x14ac:dyDescent="0.2">
      <c r="A210" s="8">
        <v>44652</v>
      </c>
      <c r="B210" s="16">
        <f t="shared" si="9"/>
        <v>18.858761640000001</v>
      </c>
      <c r="C210" s="14">
        <v>546.25077163712206</v>
      </c>
      <c r="D210" s="111">
        <v>34.524000000000001</v>
      </c>
      <c r="E210" s="121">
        <v>0</v>
      </c>
      <c r="F210" s="121">
        <v>-7.0214550000000001E-2</v>
      </c>
      <c r="G210" s="121">
        <v>0.20125104000000002</v>
      </c>
      <c r="H210" s="121">
        <v>0</v>
      </c>
      <c r="I210" s="121">
        <v>0</v>
      </c>
      <c r="J210" s="35">
        <f t="shared" si="10"/>
        <v>18.98979813</v>
      </c>
    </row>
    <row r="211" spans="1:10" x14ac:dyDescent="0.2">
      <c r="A211" s="8">
        <v>44682</v>
      </c>
      <c r="B211" s="16">
        <f t="shared" si="9"/>
        <v>18.48156651</v>
      </c>
      <c r="C211" s="14">
        <v>545.74240395688764</v>
      </c>
      <c r="D211" s="111">
        <v>33.865000000000002</v>
      </c>
      <c r="E211" s="121">
        <v>-1.306302E-2</v>
      </c>
      <c r="F211" s="121">
        <v>1.304956E-2</v>
      </c>
      <c r="G211" s="121">
        <v>0</v>
      </c>
      <c r="H211" s="121">
        <v>0</v>
      </c>
      <c r="I211" s="121">
        <v>0</v>
      </c>
      <c r="J211" s="35">
        <f t="shared" si="10"/>
        <v>18.481553049999999</v>
      </c>
    </row>
    <row r="212" spans="1:10" x14ac:dyDescent="0.2">
      <c r="A212" s="8">
        <v>44713</v>
      </c>
      <c r="B212" s="16">
        <f t="shared" si="9"/>
        <v>19.506260689999998</v>
      </c>
      <c r="C212" s="14">
        <v>559.49577472464432</v>
      </c>
      <c r="D212" s="111">
        <v>34.863999999999997</v>
      </c>
      <c r="E212" s="121">
        <v>-8.6701689999999998E-2</v>
      </c>
      <c r="F212" s="121">
        <v>-0.14468785000000001</v>
      </c>
      <c r="G212" s="121">
        <v>0.16545898000000001</v>
      </c>
      <c r="H212" s="121">
        <v>0</v>
      </c>
      <c r="I212" s="121">
        <v>0</v>
      </c>
      <c r="J212" s="35">
        <f t="shared" si="10"/>
        <v>19.440330129999996</v>
      </c>
    </row>
    <row r="213" spans="1:10" x14ac:dyDescent="0.2">
      <c r="A213" s="8">
        <v>44743</v>
      </c>
      <c r="B213" s="16">
        <f t="shared" si="9"/>
        <v>19.070648309999996</v>
      </c>
      <c r="C213" s="14">
        <v>558.92873124267282</v>
      </c>
      <c r="D213" s="111">
        <v>34.119999999999997</v>
      </c>
      <c r="E213" s="121">
        <v>0.34670951</v>
      </c>
      <c r="F213" s="121">
        <v>-3.5468619999999999E-2</v>
      </c>
      <c r="G213" s="121">
        <v>-0.34670951</v>
      </c>
      <c r="H213" s="121">
        <v>0</v>
      </c>
      <c r="I213" s="121">
        <v>0</v>
      </c>
      <c r="J213" s="35">
        <f t="shared" si="10"/>
        <v>19.035179689999996</v>
      </c>
    </row>
    <row r="214" spans="1:10" x14ac:dyDescent="0.2">
      <c r="A214" s="8">
        <v>44774</v>
      </c>
      <c r="B214" s="16">
        <f t="shared" si="9"/>
        <v>20.882855250000002</v>
      </c>
      <c r="C214" s="14">
        <v>586.35</v>
      </c>
      <c r="D214" s="111">
        <v>35.615000000000002</v>
      </c>
      <c r="E214" s="121">
        <v>0</v>
      </c>
      <c r="F214" s="121">
        <v>-6.9128809999999999E-2</v>
      </c>
      <c r="G214" s="121">
        <v>8.6853499999999997E-3</v>
      </c>
      <c r="H214" s="121">
        <v>0</v>
      </c>
      <c r="I214" s="121">
        <v>0</v>
      </c>
      <c r="J214" s="35">
        <f t="shared" si="10"/>
        <v>20.822411790000004</v>
      </c>
    </row>
    <row r="215" spans="1:10" x14ac:dyDescent="0.2">
      <c r="A215" s="8">
        <v>44805</v>
      </c>
      <c r="B215" s="16">
        <f t="shared" si="9"/>
        <v>21.433025850000003</v>
      </c>
      <c r="C215" s="14">
        <v>595.61</v>
      </c>
      <c r="D215" s="111">
        <v>35.984999999999999</v>
      </c>
      <c r="E215" s="121">
        <v>0</v>
      </c>
      <c r="F215" s="121">
        <v>-8.5391449999999994E-2</v>
      </c>
      <c r="G215" s="121">
        <v>2.3601900000000003E-3</v>
      </c>
      <c r="H215" s="121">
        <v>0</v>
      </c>
      <c r="I215" s="121">
        <v>0</v>
      </c>
      <c r="J215" s="35">
        <f t="shared" si="10"/>
        <v>21.349994590000005</v>
      </c>
    </row>
    <row r="216" spans="1:10" x14ac:dyDescent="0.2">
      <c r="A216" s="8">
        <v>44835</v>
      </c>
      <c r="B216" s="16">
        <f t="shared" si="9"/>
        <v>20.704460170000001</v>
      </c>
      <c r="C216" s="14">
        <v>569.5079128042911</v>
      </c>
      <c r="D216" s="111">
        <v>36.354999999999997</v>
      </c>
      <c r="E216" s="121">
        <v>-8.8277919999999996E-2</v>
      </c>
      <c r="F216" s="121">
        <v>0</v>
      </c>
      <c r="G216" s="121">
        <v>0.13346331</v>
      </c>
      <c r="H216" s="121">
        <v>0</v>
      </c>
      <c r="I216" s="121">
        <v>0</v>
      </c>
      <c r="J216" s="35">
        <f t="shared" si="10"/>
        <v>20.749645560000001</v>
      </c>
    </row>
    <row r="217" spans="1:10" x14ac:dyDescent="0.2">
      <c r="A217" s="8">
        <v>44866</v>
      </c>
      <c r="B217" s="16">
        <f t="shared" si="9"/>
        <v>21.188057360000002</v>
      </c>
      <c r="C217" s="14">
        <v>595.12</v>
      </c>
      <c r="D217" s="111">
        <v>35.603000000000002</v>
      </c>
      <c r="E217" s="121">
        <v>0</v>
      </c>
      <c r="F217" s="121">
        <v>-7.7738799999999997E-2</v>
      </c>
      <c r="G217" s="121">
        <v>0.13503917999999998</v>
      </c>
      <c r="H217" s="121">
        <v>0</v>
      </c>
      <c r="I217" s="121">
        <v>0</v>
      </c>
      <c r="J217" s="35">
        <f t="shared" si="10"/>
        <v>21.245357740000003</v>
      </c>
    </row>
    <row r="218" spans="1:10" x14ac:dyDescent="0.2">
      <c r="A218" s="9">
        <v>44896</v>
      </c>
      <c r="B218" s="17">
        <f t="shared" si="9"/>
        <v>20.706279409999997</v>
      </c>
      <c r="C218" s="15">
        <v>585.41926519649417</v>
      </c>
      <c r="D218" s="112">
        <v>35.369999999999997</v>
      </c>
      <c r="E218" s="125">
        <v>0.20377534999999999</v>
      </c>
      <c r="F218" s="125">
        <v>-8.2465779999999989E-2</v>
      </c>
      <c r="G218" s="125">
        <v>-0.19367721000000004</v>
      </c>
      <c r="H218" s="125">
        <v>0</v>
      </c>
      <c r="I218" s="125">
        <v>0</v>
      </c>
      <c r="J218" s="36">
        <f t="shared" si="10"/>
        <v>20.633911769999997</v>
      </c>
    </row>
    <row r="219" spans="1:10" x14ac:dyDescent="0.2">
      <c r="A219" s="38">
        <v>44927</v>
      </c>
      <c r="B219" s="39">
        <f t="shared" si="9"/>
        <v>20.840368499999997</v>
      </c>
      <c r="C219" s="14">
        <v>601.02</v>
      </c>
      <c r="D219" s="111">
        <v>34.674999999999997</v>
      </c>
      <c r="E219" s="121">
        <v>0</v>
      </c>
      <c r="F219" s="121">
        <v>-8.6235060000000002E-2</v>
      </c>
      <c r="G219" s="106">
        <v>1.8317260000000002E-2</v>
      </c>
      <c r="H219" s="106">
        <v>0</v>
      </c>
      <c r="I219" s="106">
        <v>0</v>
      </c>
      <c r="J219" s="34">
        <f t="shared" si="10"/>
        <v>20.772450699999997</v>
      </c>
    </row>
    <row r="220" spans="1:10" x14ac:dyDescent="0.2">
      <c r="A220" s="8">
        <v>44958</v>
      </c>
      <c r="B220" s="16">
        <f t="shared" si="9"/>
        <v>22.499248599999998</v>
      </c>
      <c r="C220" s="14">
        <v>600.14</v>
      </c>
      <c r="D220" s="111">
        <v>37.49</v>
      </c>
      <c r="E220" s="121">
        <v>-5.262878E-2</v>
      </c>
      <c r="F220" s="121">
        <v>-6.7612060000000002E-2</v>
      </c>
      <c r="G220" s="121">
        <v>5.8847259999999992E-2</v>
      </c>
      <c r="H220" s="106">
        <v>0</v>
      </c>
      <c r="I220" s="106">
        <v>0</v>
      </c>
      <c r="J220" s="35">
        <f t="shared" si="10"/>
        <v>22.437855020000001</v>
      </c>
    </row>
    <row r="221" spans="1:10" x14ac:dyDescent="0.2">
      <c r="A221" s="8">
        <v>44986</v>
      </c>
      <c r="B221" s="16">
        <f t="shared" si="9"/>
        <v>20.17658544</v>
      </c>
      <c r="C221" s="14">
        <v>554.17999999999995</v>
      </c>
      <c r="D221" s="111">
        <v>36.408000000000001</v>
      </c>
      <c r="E221" s="121">
        <v>-5.1987299999999995E-3</v>
      </c>
      <c r="F221" s="121">
        <v>-5.7393650000000004E-2</v>
      </c>
      <c r="G221" s="121">
        <v>0.10257620999999999</v>
      </c>
      <c r="H221" s="121">
        <v>0</v>
      </c>
      <c r="I221" s="121">
        <v>0</v>
      </c>
      <c r="J221" s="35">
        <f t="shared" si="10"/>
        <v>20.216569269999997</v>
      </c>
    </row>
    <row r="222" spans="1:10" x14ac:dyDescent="0.2">
      <c r="A222" s="8">
        <v>45017</v>
      </c>
      <c r="B222" s="16">
        <f t="shared" si="9"/>
        <v>21.040824350000001</v>
      </c>
      <c r="C222" s="14">
        <v>591.35</v>
      </c>
      <c r="D222" s="111">
        <v>35.581000000000003</v>
      </c>
      <c r="E222" s="121">
        <v>-4.1124720000000003E-2</v>
      </c>
      <c r="F222" s="121">
        <v>-6.467096E-2</v>
      </c>
      <c r="G222" s="121">
        <v>9.9479930000000008E-2</v>
      </c>
      <c r="H222" s="121">
        <v>0</v>
      </c>
      <c r="I222" s="121">
        <v>0</v>
      </c>
      <c r="J222" s="35">
        <f t="shared" si="10"/>
        <v>21.034508600000002</v>
      </c>
    </row>
    <row r="223" spans="1:10" x14ac:dyDescent="0.2">
      <c r="A223" s="8">
        <v>45047</v>
      </c>
      <c r="B223" s="16">
        <f t="shared" si="9"/>
        <v>20.571659360000002</v>
      </c>
      <c r="C223" s="14">
        <v>585.62</v>
      </c>
      <c r="D223" s="111">
        <v>35.128</v>
      </c>
      <c r="E223" s="121">
        <v>-7.5558999999999999E-4</v>
      </c>
      <c r="F223" s="121">
        <v>-6.4184400000000003E-2</v>
      </c>
      <c r="G223" s="121">
        <v>7.4273999999999998E-4</v>
      </c>
      <c r="H223" s="121">
        <v>0</v>
      </c>
      <c r="I223" s="121">
        <v>0</v>
      </c>
      <c r="J223" s="35">
        <f t="shared" si="10"/>
        <v>20.507462110000002</v>
      </c>
    </row>
    <row r="224" spans="1:10" x14ac:dyDescent="0.2">
      <c r="A224" s="8">
        <v>45078</v>
      </c>
      <c r="B224" s="16">
        <f t="shared" si="9"/>
        <v>22.15346598</v>
      </c>
      <c r="C224" s="14">
        <v>618.57000000000005</v>
      </c>
      <c r="D224" s="111">
        <v>35.814</v>
      </c>
      <c r="E224" s="121">
        <v>0</v>
      </c>
      <c r="F224" s="121">
        <v>-0.14213840999999999</v>
      </c>
      <c r="G224" s="121">
        <v>0</v>
      </c>
      <c r="H224" s="121">
        <v>0</v>
      </c>
      <c r="I224" s="121">
        <v>0</v>
      </c>
      <c r="J224" s="35">
        <f t="shared" si="10"/>
        <v>22.011327569999999</v>
      </c>
    </row>
    <row r="225" spans="1:10" x14ac:dyDescent="0.2">
      <c r="A225" s="8">
        <v>45108</v>
      </c>
      <c r="B225" s="16">
        <f t="shared" si="9"/>
        <v>21.824371919999997</v>
      </c>
      <c r="C225" s="14">
        <v>617.24</v>
      </c>
      <c r="D225" s="111">
        <v>35.357999999999997</v>
      </c>
      <c r="E225" s="121">
        <v>0.14819464000000002</v>
      </c>
      <c r="F225" s="121">
        <v>-5.7876120000000003E-2</v>
      </c>
      <c r="G225" s="121">
        <v>-0.14819464000000002</v>
      </c>
      <c r="H225" s="121">
        <v>0</v>
      </c>
      <c r="I225" s="121">
        <v>0</v>
      </c>
      <c r="J225" s="35">
        <f t="shared" si="10"/>
        <v>21.766495799999998</v>
      </c>
    </row>
    <row r="226" spans="1:10" x14ac:dyDescent="0.2">
      <c r="A226" s="8">
        <v>45139</v>
      </c>
      <c r="B226" s="16">
        <f t="shared" si="9"/>
        <v>23.90958625</v>
      </c>
      <c r="C226" s="14">
        <v>640.75</v>
      </c>
      <c r="D226" s="111">
        <v>37.314999999999998</v>
      </c>
      <c r="E226" s="121">
        <v>0</v>
      </c>
      <c r="F226" s="121">
        <v>-8.5983100000000007E-2</v>
      </c>
      <c r="G226" s="121">
        <v>0</v>
      </c>
      <c r="H226" s="121">
        <v>0</v>
      </c>
      <c r="I226" s="121">
        <v>0</v>
      </c>
      <c r="J226" s="35">
        <f t="shared" si="10"/>
        <v>23.82360315</v>
      </c>
    </row>
    <row r="227" spans="1:10" x14ac:dyDescent="0.2">
      <c r="A227" s="8">
        <v>45170</v>
      </c>
      <c r="B227" s="16">
        <f t="shared" si="9"/>
        <v>24.973295999999998</v>
      </c>
      <c r="C227" s="14">
        <v>660.25</v>
      </c>
      <c r="D227" s="111">
        <v>37.823999999999998</v>
      </c>
      <c r="E227" s="121">
        <v>0</v>
      </c>
      <c r="F227" s="121">
        <v>-0.14064899</v>
      </c>
      <c r="G227" s="121">
        <v>0</v>
      </c>
      <c r="H227" s="121">
        <v>0</v>
      </c>
      <c r="I227" s="121">
        <v>0</v>
      </c>
      <c r="J227" s="35">
        <f t="shared" si="10"/>
        <v>24.832647009999999</v>
      </c>
    </row>
    <row r="228" spans="1:10" x14ac:dyDescent="0.2">
      <c r="A228" s="8">
        <v>45200</v>
      </c>
      <c r="B228" s="16">
        <f t="shared" si="9"/>
        <v>23.512293330000002</v>
      </c>
      <c r="C228" s="14">
        <v>620.59</v>
      </c>
      <c r="D228" s="111">
        <v>37.887</v>
      </c>
      <c r="E228" s="121">
        <v>0</v>
      </c>
      <c r="F228" s="121">
        <v>0</v>
      </c>
      <c r="G228" s="121">
        <v>2.3361999999999997E-2</v>
      </c>
      <c r="H228" s="121">
        <v>0</v>
      </c>
      <c r="I228" s="121">
        <v>0</v>
      </c>
      <c r="J228" s="35">
        <f t="shared" si="10"/>
        <v>23.535655330000001</v>
      </c>
    </row>
    <row r="229" spans="1:10" x14ac:dyDescent="0.2">
      <c r="A229" s="8">
        <v>45231</v>
      </c>
      <c r="B229" s="16">
        <f t="shared" si="9"/>
        <v>23.740726380000005</v>
      </c>
      <c r="C229" s="14">
        <v>649.47</v>
      </c>
      <c r="D229" s="111">
        <v>36.554000000000002</v>
      </c>
      <c r="E229" s="121">
        <v>0</v>
      </c>
      <c r="F229" s="121">
        <v>-0.13306010999999998</v>
      </c>
      <c r="G229" s="121">
        <v>0.11785721</v>
      </c>
      <c r="H229" s="121">
        <v>0</v>
      </c>
      <c r="I229" s="121">
        <v>0</v>
      </c>
      <c r="J229" s="35">
        <f t="shared" si="10"/>
        <v>23.725523480000007</v>
      </c>
    </row>
    <row r="230" spans="1:10" x14ac:dyDescent="0.2">
      <c r="A230" s="9">
        <v>45261</v>
      </c>
      <c r="B230" s="17">
        <f t="shared" si="9"/>
        <v>22.886881070000001</v>
      </c>
      <c r="C230" s="15">
        <v>641.57432988534742</v>
      </c>
      <c r="D230" s="112">
        <v>35.673000000000002</v>
      </c>
      <c r="E230" s="125">
        <v>0.28858303000000002</v>
      </c>
      <c r="F230" s="125">
        <v>-6.1439509999999996E-2</v>
      </c>
      <c r="G230" s="125">
        <v>-0.28791420000000001</v>
      </c>
      <c r="H230" s="125">
        <v>0</v>
      </c>
      <c r="I230" s="125">
        <v>0</v>
      </c>
      <c r="J230" s="36">
        <f t="shared" si="10"/>
        <v>22.826110390000004</v>
      </c>
    </row>
    <row r="231" spans="1:10" x14ac:dyDescent="0.2">
      <c r="A231" s="38">
        <v>45292</v>
      </c>
      <c r="B231" s="39">
        <f t="shared" si="9"/>
        <v>22.880348270000002</v>
      </c>
      <c r="C231" s="14">
        <v>658.61681836499713</v>
      </c>
      <c r="D231" s="111">
        <v>34.74</v>
      </c>
      <c r="E231" s="121">
        <v>0</v>
      </c>
      <c r="F231" s="121">
        <v>-0.12146572</v>
      </c>
      <c r="G231" s="106">
        <v>7.7121100000000003E-3</v>
      </c>
      <c r="H231" s="106">
        <v>0</v>
      </c>
      <c r="I231" s="106">
        <v>0</v>
      </c>
      <c r="J231" s="34">
        <f t="shared" si="10"/>
        <v>22.766594660000003</v>
      </c>
    </row>
    <row r="232" spans="1:10" x14ac:dyDescent="0.2">
      <c r="A232" s="8">
        <v>45323</v>
      </c>
      <c r="B232" s="16">
        <f t="shared" si="9"/>
        <v>24.222771199999997</v>
      </c>
      <c r="C232" s="14">
        <v>653.73306344965317</v>
      </c>
      <c r="D232" s="111">
        <v>37.052999999999997</v>
      </c>
      <c r="E232" s="121">
        <v>-1.0587E-4</v>
      </c>
      <c r="F232" s="121">
        <v>-0.16901268</v>
      </c>
      <c r="G232" s="121">
        <v>1.0587E-4</v>
      </c>
      <c r="H232" s="106">
        <v>0</v>
      </c>
      <c r="I232" s="106">
        <v>0</v>
      </c>
      <c r="J232" s="35">
        <f t="shared" si="10"/>
        <v>24.053758519999995</v>
      </c>
    </row>
    <row r="233" spans="1:10" x14ac:dyDescent="0.2">
      <c r="A233" s="8">
        <v>45352</v>
      </c>
      <c r="B233" s="16">
        <f t="shared" si="9"/>
        <v>22.3667576</v>
      </c>
      <c r="C233" s="14">
        <v>629.60612526389866</v>
      </c>
      <c r="D233" s="111">
        <v>35.524999999999999</v>
      </c>
      <c r="E233" s="121">
        <v>0</v>
      </c>
      <c r="F233" s="121">
        <v>-0.42541505999999996</v>
      </c>
      <c r="G233" s="121">
        <v>1.5595649999999997E-2</v>
      </c>
      <c r="H233" s="121">
        <v>0</v>
      </c>
      <c r="I233" s="121">
        <v>0</v>
      </c>
      <c r="J233" s="35">
        <f t="shared" si="10"/>
        <v>21.956938190000002</v>
      </c>
    </row>
    <row r="234" spans="1:10" x14ac:dyDescent="0.2">
      <c r="A234" s="8">
        <v>45383</v>
      </c>
      <c r="B234" s="16">
        <f t="shared" si="9"/>
        <v>22.759051620000001</v>
      </c>
      <c r="C234" s="14">
        <v>651.52443661971836</v>
      </c>
      <c r="D234" s="111">
        <v>34.932000000000002</v>
      </c>
      <c r="E234" s="121">
        <v>-3.8302050000000004E-2</v>
      </c>
      <c r="F234" s="121">
        <v>-0.36691368000000002</v>
      </c>
      <c r="G234" s="121">
        <v>0.12471027000000003</v>
      </c>
      <c r="H234" s="121">
        <v>0</v>
      </c>
      <c r="I234" s="121">
        <v>0</v>
      </c>
      <c r="J234" s="35">
        <f t="shared" si="10"/>
        <v>22.478546160000004</v>
      </c>
    </row>
    <row r="235" spans="1:10" x14ac:dyDescent="0.2">
      <c r="A235" s="8">
        <v>45413</v>
      </c>
      <c r="B235" s="16">
        <f t="shared" si="9"/>
        <v>22.422686890000001</v>
      </c>
      <c r="C235" s="14">
        <v>640.53839027595268</v>
      </c>
      <c r="D235" s="111">
        <v>35.006</v>
      </c>
      <c r="E235" s="121">
        <v>-1.602019E-2</v>
      </c>
      <c r="F235" s="121">
        <v>-0.26841265999999997</v>
      </c>
      <c r="G235" s="121">
        <v>2.6536400000000002E-2</v>
      </c>
      <c r="H235" s="121">
        <v>0</v>
      </c>
      <c r="I235" s="121">
        <v>0</v>
      </c>
      <c r="J235" s="35">
        <f t="shared" si="10"/>
        <v>22.164790440000004</v>
      </c>
    </row>
    <row r="236" spans="1:10" x14ac:dyDescent="0.2">
      <c r="A236" s="8">
        <v>45444</v>
      </c>
      <c r="B236" s="16">
        <f t="shared" si="9"/>
        <v>24.075487869999996</v>
      </c>
      <c r="C236" s="14">
        <v>683.98215489076392</v>
      </c>
      <c r="D236" s="111">
        <v>35.198999999999998</v>
      </c>
      <c r="E236" s="121">
        <v>0</v>
      </c>
      <c r="F236" s="121">
        <v>-0.19229095000000002</v>
      </c>
      <c r="G236" s="121">
        <v>0</v>
      </c>
      <c r="H236" s="121">
        <v>0</v>
      </c>
      <c r="I236" s="121">
        <v>0</v>
      </c>
      <c r="J236" s="35">
        <f t="shared" si="10"/>
        <v>23.883196919999996</v>
      </c>
    </row>
    <row r="237" spans="1:10" x14ac:dyDescent="0.2">
      <c r="A237" s="8">
        <v>45474</v>
      </c>
      <c r="B237" s="16">
        <f t="shared" si="9"/>
        <v>23.802205579999999</v>
      </c>
      <c r="C237" s="14">
        <v>676.04537548284475</v>
      </c>
      <c r="D237" s="111">
        <v>35.207999999999998</v>
      </c>
      <c r="E237" s="121">
        <v>0.31774180000000002</v>
      </c>
      <c r="F237" s="121">
        <v>-0.12425182999999999</v>
      </c>
      <c r="G237" s="121">
        <v>-0.31515854999999993</v>
      </c>
      <c r="H237" s="121">
        <v>0</v>
      </c>
      <c r="I237" s="121">
        <v>0</v>
      </c>
      <c r="J237" s="35">
        <f t="shared" si="10"/>
        <v>23.680537000000001</v>
      </c>
    </row>
    <row r="238" spans="1:10" x14ac:dyDescent="0.2">
      <c r="A238" s="8">
        <v>45505</v>
      </c>
      <c r="B238" s="16">
        <f t="shared" si="9"/>
        <v>26.56371558</v>
      </c>
      <c r="C238" s="14">
        <v>710.86800417469487</v>
      </c>
      <c r="D238" s="111">
        <v>37.368000000000002</v>
      </c>
      <c r="E238" s="121">
        <v>-1.517281E-2</v>
      </c>
      <c r="F238" s="121">
        <v>-0.18954171</v>
      </c>
      <c r="G238" s="121">
        <v>4.3863039999999999E-2</v>
      </c>
      <c r="H238" s="121">
        <v>0</v>
      </c>
      <c r="I238" s="121">
        <v>0</v>
      </c>
      <c r="J238" s="35">
        <f t="shared" si="10"/>
        <v>26.402864100000002</v>
      </c>
    </row>
    <row r="239" spans="1:10" x14ac:dyDescent="0.2">
      <c r="A239" s="8">
        <v>45536</v>
      </c>
      <c r="B239" s="16">
        <f t="shared" si="9"/>
        <v>27.993108350000004</v>
      </c>
      <c r="C239" s="14">
        <v>725.34159951286506</v>
      </c>
      <c r="D239" s="111">
        <v>38.593000000000004</v>
      </c>
      <c r="E239" s="121">
        <v>0</v>
      </c>
      <c r="F239" s="121">
        <v>-6.7482489999999992E-2</v>
      </c>
      <c r="G239" s="121">
        <v>2.762417E-2</v>
      </c>
      <c r="H239" s="121">
        <v>0</v>
      </c>
      <c r="I239" s="121">
        <v>0</v>
      </c>
      <c r="J239" s="35">
        <f t="shared" si="10"/>
        <v>27.953250030000003</v>
      </c>
    </row>
    <row r="240" spans="1:10" x14ac:dyDescent="0.2">
      <c r="A240" s="8">
        <v>45566</v>
      </c>
      <c r="B240" s="16">
        <f t="shared" si="9"/>
        <v>26.387318069999999</v>
      </c>
      <c r="C240" s="14">
        <v>688.37080505047868</v>
      </c>
      <c r="D240" s="111">
        <v>38.332999999999998</v>
      </c>
      <c r="E240" s="121">
        <v>-5.7137000000000008E-4</v>
      </c>
      <c r="F240" s="121">
        <v>-9.1924490000000011E-2</v>
      </c>
      <c r="G240" s="121">
        <v>8.2798199999999985E-3</v>
      </c>
      <c r="H240" s="121">
        <v>0</v>
      </c>
      <c r="I240" s="121">
        <v>0</v>
      </c>
      <c r="J240" s="35">
        <f t="shared" si="10"/>
        <v>26.303102029999998</v>
      </c>
    </row>
    <row r="241" spans="1:10" x14ac:dyDescent="0.2">
      <c r="A241" s="8">
        <v>45597</v>
      </c>
      <c r="B241" s="16">
        <f t="shared" si="9"/>
        <v>26.860824589999996</v>
      </c>
      <c r="C241" s="14">
        <v>716.69000213452864</v>
      </c>
      <c r="D241" s="111">
        <v>37.478999999999999</v>
      </c>
      <c r="E241" s="121">
        <v>0</v>
      </c>
      <c r="F241" s="121">
        <v>0</v>
      </c>
      <c r="G241" s="121">
        <v>4.0220539999999999E-2</v>
      </c>
      <c r="H241" s="121">
        <v>0</v>
      </c>
      <c r="I241" s="121">
        <v>0</v>
      </c>
      <c r="J241" s="35">
        <f t="shared" si="10"/>
        <v>26.901045129999996</v>
      </c>
    </row>
    <row r="242" spans="1:10" x14ac:dyDescent="0.2">
      <c r="A242" s="9">
        <v>45627</v>
      </c>
      <c r="B242" s="17">
        <f t="shared" si="9"/>
        <v>26.080483429999997</v>
      </c>
      <c r="C242" s="15">
        <v>705.67897153525621</v>
      </c>
      <c r="D242" s="112">
        <v>36.957999999999998</v>
      </c>
      <c r="E242" s="125">
        <v>0.25092363000000001</v>
      </c>
      <c r="F242" s="125">
        <v>-0.16033818</v>
      </c>
      <c r="G242" s="125">
        <v>-0.25662819000000003</v>
      </c>
      <c r="H242" s="125">
        <v>0</v>
      </c>
      <c r="I242" s="125">
        <v>0</v>
      </c>
      <c r="J242" s="36">
        <f t="shared" si="10"/>
        <v>25.914440689999996</v>
      </c>
    </row>
    <row r="243" spans="1:10" x14ac:dyDescent="0.2">
      <c r="A243" s="38">
        <v>45658</v>
      </c>
      <c r="B243" s="39">
        <f t="shared" ref="B243:B254" si="11">C243*D243/1000</f>
        <v>26.10657565</v>
      </c>
      <c r="C243" s="14">
        <v>722.19357796896179</v>
      </c>
      <c r="D243" s="111">
        <v>36.149000000000001</v>
      </c>
      <c r="E243" s="121">
        <v>0</v>
      </c>
      <c r="F243" s="121">
        <v>-4.8815610000000002E-2</v>
      </c>
      <c r="G243" s="106">
        <v>0</v>
      </c>
      <c r="H243" s="106">
        <v>0</v>
      </c>
      <c r="I243" s="106">
        <v>0</v>
      </c>
      <c r="J243" s="34">
        <f t="shared" si="10"/>
        <v>26.057760040000002</v>
      </c>
    </row>
    <row r="244" spans="1:10" x14ac:dyDescent="0.2">
      <c r="A244" s="8">
        <v>45689</v>
      </c>
      <c r="B244" s="16">
        <f t="shared" si="11"/>
        <v>27.515817069999997</v>
      </c>
      <c r="C244" s="14">
        <v>713.76957380025942</v>
      </c>
      <c r="D244" s="111">
        <v>38.549999999999997</v>
      </c>
      <c r="E244" s="121">
        <v>0</v>
      </c>
      <c r="F244" s="121">
        <v>-0.14042759000000002</v>
      </c>
      <c r="G244" s="121">
        <v>0</v>
      </c>
      <c r="H244" s="106">
        <v>0</v>
      </c>
      <c r="I244" s="106">
        <v>0</v>
      </c>
      <c r="J244" s="35">
        <f t="shared" si="10"/>
        <v>27.375389479999996</v>
      </c>
    </row>
    <row r="245" spans="1:10" x14ac:dyDescent="0.2">
      <c r="A245" s="8">
        <v>45717</v>
      </c>
      <c r="B245" s="16">
        <f t="shared" si="11"/>
        <v>24.307328579999997</v>
      </c>
      <c r="C245" s="14">
        <v>655.36070585063351</v>
      </c>
      <c r="D245" s="111">
        <v>37.090000000000003</v>
      </c>
      <c r="E245" s="121">
        <v>0</v>
      </c>
      <c r="F245" s="121">
        <v>-5.9504790000000002E-2</v>
      </c>
      <c r="G245" s="121">
        <v>5.8892300000000009E-2</v>
      </c>
      <c r="H245" s="121">
        <v>0</v>
      </c>
      <c r="I245" s="121">
        <v>0</v>
      </c>
      <c r="J245" s="35">
        <f t="shared" si="10"/>
        <v>24.306716089999998</v>
      </c>
    </row>
    <row r="246" spans="1:10" x14ac:dyDescent="0.2">
      <c r="A246" s="8">
        <v>45748</v>
      </c>
      <c r="B246" s="16">
        <f t="shared" si="11"/>
        <v>25.601421770000002</v>
      </c>
      <c r="C246" s="14">
        <v>702.81444450544927</v>
      </c>
      <c r="D246" s="111">
        <v>36.427</v>
      </c>
      <c r="E246" s="121">
        <v>-5.9336599999999995E-3</v>
      </c>
      <c r="F246" s="121">
        <v>-0.11137847000000001</v>
      </c>
      <c r="G246" s="121">
        <v>8.9684289999999986E-2</v>
      </c>
      <c r="H246" s="121">
        <v>0</v>
      </c>
      <c r="I246" s="121">
        <v>0</v>
      </c>
      <c r="J246" s="35">
        <f t="shared" si="10"/>
        <v>25.573793930000001</v>
      </c>
    </row>
    <row r="247" spans="1:10" x14ac:dyDescent="0.2">
      <c r="A247" s="8">
        <v>45778</v>
      </c>
      <c r="B247" s="16">
        <f t="shared" si="11"/>
        <v>25.540952539999999</v>
      </c>
      <c r="C247" s="14">
        <v>709.56945520211139</v>
      </c>
      <c r="D247" s="111">
        <v>35.994999999999997</v>
      </c>
      <c r="E247" s="121">
        <v>0</v>
      </c>
      <c r="F247" s="121">
        <v>-9.2136889999999999E-2</v>
      </c>
      <c r="G247" s="121">
        <v>7.7158599999999997E-3</v>
      </c>
      <c r="H247" s="121">
        <v>0</v>
      </c>
      <c r="I247" s="121">
        <v>0</v>
      </c>
      <c r="J247" s="35">
        <f t="shared" si="10"/>
        <v>25.456531510000001</v>
      </c>
    </row>
    <row r="248" spans="1:10" x14ac:dyDescent="0.2">
      <c r="A248" s="8">
        <v>45809</v>
      </c>
      <c r="B248" s="16">
        <f t="shared" si="11"/>
        <v>27.257465949999997</v>
      </c>
      <c r="C248" s="14">
        <v>734.60358307505726</v>
      </c>
      <c r="D248" s="111">
        <v>37.104999999999997</v>
      </c>
      <c r="E248" s="121">
        <v>-2.5525999999999999E-4</v>
      </c>
      <c r="F248" s="121">
        <v>-5.9598999999999999E-2</v>
      </c>
      <c r="G248" s="121">
        <v>1.9008860000000002E-2</v>
      </c>
      <c r="H248" s="121">
        <v>0</v>
      </c>
      <c r="I248" s="121">
        <v>0</v>
      </c>
      <c r="J248" s="35">
        <f t="shared" si="10"/>
        <v>27.216620549999998</v>
      </c>
    </row>
    <row r="249" spans="1:10" x14ac:dyDescent="0.2">
      <c r="A249" s="8">
        <v>45839</v>
      </c>
      <c r="B249" s="16">
        <f t="shared" si="11"/>
        <v>27.17632107</v>
      </c>
      <c r="C249" s="14">
        <v>727.22293470698435</v>
      </c>
      <c r="D249" s="111">
        <v>37.369999999999997</v>
      </c>
      <c r="E249" s="121">
        <v>0.39523583000000001</v>
      </c>
      <c r="F249" s="121">
        <v>-7.7890490000000007E-2</v>
      </c>
      <c r="G249" s="121">
        <v>-0.37378717</v>
      </c>
      <c r="H249" s="121">
        <v>0</v>
      </c>
      <c r="I249" s="121">
        <v>0</v>
      </c>
      <c r="J249" s="35">
        <f t="shared" si="10"/>
        <v>27.119879239999999</v>
      </c>
    </row>
    <row r="250" spans="1:10" x14ac:dyDescent="0.2">
      <c r="A250" s="8">
        <v>45870</v>
      </c>
      <c r="B250" s="16">
        <f t="shared" si="11"/>
        <v>29.596008389999998</v>
      </c>
      <c r="C250" s="14">
        <v>751.6255686204795</v>
      </c>
      <c r="D250" s="111">
        <v>39.375999999999998</v>
      </c>
      <c r="E250" s="121">
        <v>0</v>
      </c>
      <c r="F250" s="121">
        <v>-7.3951509999999998E-2</v>
      </c>
      <c r="G250" s="121">
        <v>3.74275E-3</v>
      </c>
      <c r="H250" s="121">
        <v>0</v>
      </c>
      <c r="I250" s="121">
        <v>0</v>
      </c>
      <c r="J250" s="35">
        <f t="shared" si="10"/>
        <v>29.525799629999998</v>
      </c>
    </row>
    <row r="251" spans="1:10" x14ac:dyDescent="0.2">
      <c r="A251" s="8">
        <v>45901</v>
      </c>
      <c r="B251" s="16">
        <f t="shared" si="11"/>
        <v>31.201286620000001</v>
      </c>
      <c r="C251" s="14">
        <v>771.69782894736841</v>
      </c>
      <c r="D251" s="111">
        <v>40.432000000000002</v>
      </c>
      <c r="E251" s="121">
        <v>-1.9862689999999995E-2</v>
      </c>
      <c r="F251" s="121">
        <v>0</v>
      </c>
      <c r="G251" s="121">
        <v>4.6571189999999998E-2</v>
      </c>
      <c r="H251" s="121">
        <v>0</v>
      </c>
      <c r="I251" s="121">
        <v>0</v>
      </c>
      <c r="J251" s="35">
        <f t="shared" si="10"/>
        <v>31.227995120000003</v>
      </c>
    </row>
    <row r="252" spans="1:10" x14ac:dyDescent="0.2">
      <c r="A252" s="8">
        <v>45931</v>
      </c>
      <c r="B252" s="16">
        <f t="shared" si="11"/>
        <v>30.431165499999999</v>
      </c>
      <c r="C252" s="14">
        <v>742.49519336342564</v>
      </c>
      <c r="D252" s="111">
        <v>40.984999999999999</v>
      </c>
      <c r="E252" s="121">
        <v>-1.9894999999999999E-2</v>
      </c>
      <c r="F252" s="121">
        <v>-9.9916289999999991E-2</v>
      </c>
      <c r="G252" s="121">
        <v>0.15789860999999999</v>
      </c>
      <c r="H252" s="121">
        <v>0</v>
      </c>
      <c r="I252" s="121">
        <v>0</v>
      </c>
      <c r="J252" s="35">
        <f t="shared" si="10"/>
        <v>30.469252819999998</v>
      </c>
    </row>
    <row r="253" spans="1:10" x14ac:dyDescent="0.2">
      <c r="A253" s="8">
        <v>45962</v>
      </c>
      <c r="B253" s="16">
        <f t="shared" si="11"/>
        <v>31.085292250000002</v>
      </c>
      <c r="C253" s="14">
        <f>'[3]V ZFPvN'!$D$19</f>
        <v>771.6727217436636</v>
      </c>
      <c r="D253" s="111">
        <v>40.283000000000001</v>
      </c>
      <c r="E253" s="121">
        <v>-3.0556960000000001E-2</v>
      </c>
      <c r="F253" s="121">
        <v>-8.8984679999999997E-2</v>
      </c>
      <c r="G253" s="121">
        <v>2.8763710000000001E-2</v>
      </c>
      <c r="H253" s="121">
        <v>0</v>
      </c>
      <c r="I253" s="121">
        <v>0</v>
      </c>
      <c r="J253" s="35">
        <f t="shared" si="10"/>
        <v>30.994514320000004</v>
      </c>
    </row>
    <row r="254" spans="1:10" x14ac:dyDescent="0.2">
      <c r="A254" s="9">
        <v>45992</v>
      </c>
      <c r="B254" s="17">
        <f t="shared" si="11"/>
        <v>30.747164749999992</v>
      </c>
      <c r="C254" s="15">
        <v>753.10859847649829</v>
      </c>
      <c r="D254" s="112">
        <v>40.826999999999998</v>
      </c>
      <c r="E254" s="125">
        <v>0.41567841</v>
      </c>
      <c r="F254" s="125">
        <v>-5.679381E-2</v>
      </c>
      <c r="G254" s="125">
        <v>-0.41577242999999997</v>
      </c>
      <c r="H254" s="125">
        <v>0</v>
      </c>
      <c r="I254" s="125">
        <v>0</v>
      </c>
      <c r="J254" s="36">
        <f t="shared" si="10"/>
        <v>30.690276919999995</v>
      </c>
    </row>
    <row r="255" spans="1:10" x14ac:dyDescent="0.2">
      <c r="A255" s="38">
        <v>46023</v>
      </c>
      <c r="B255" s="39">
        <f t="shared" ref="B255:B266" si="12">C255*D255/1000</f>
        <v>33.048551090000004</v>
      </c>
      <c r="C255" s="14">
        <v>763.31649782889872</v>
      </c>
      <c r="D255" s="111">
        <v>43.295999999999999</v>
      </c>
      <c r="E255" s="121">
        <v>0</v>
      </c>
      <c r="F255" s="121">
        <v>-2.5330619999999998E-2</v>
      </c>
      <c r="G255" s="106">
        <v>0</v>
      </c>
      <c r="H255" s="106">
        <v>0</v>
      </c>
      <c r="I255" s="106">
        <v>0</v>
      </c>
      <c r="J255" s="34">
        <f t="shared" ref="J255:J266" si="13">(B255+E255+F255+G255)</f>
        <v>33.023220470000005</v>
      </c>
    </row>
    <row r="256" spans="1:10" x14ac:dyDescent="0.2">
      <c r="A256" s="8">
        <v>46054</v>
      </c>
      <c r="B256" s="16">
        <f t="shared" si="12"/>
        <v>36.112958759999991</v>
      </c>
      <c r="C256" s="14">
        <v>781.37825388926149</v>
      </c>
      <c r="D256" s="111">
        <v>46.216999999999999</v>
      </c>
      <c r="E256" s="121">
        <v>0</v>
      </c>
      <c r="F256" s="121">
        <v>-0.16560455999999998</v>
      </c>
      <c r="G256" s="121">
        <v>0</v>
      </c>
      <c r="H256" s="106">
        <v>0</v>
      </c>
      <c r="I256" s="106">
        <v>0</v>
      </c>
      <c r="J256" s="35">
        <f t="shared" si="13"/>
        <v>35.947354199999992</v>
      </c>
    </row>
    <row r="257" spans="1:11" x14ac:dyDescent="0.2">
      <c r="A257" s="8">
        <v>46082</v>
      </c>
      <c r="B257" s="16">
        <f t="shared" si="12"/>
        <v>30.068869370000002</v>
      </c>
      <c r="C257" s="14">
        <v>694.09453544470352</v>
      </c>
      <c r="D257" s="111">
        <v>43.320999999999998</v>
      </c>
      <c r="E257" s="121">
        <v>0</v>
      </c>
      <c r="F257" s="121">
        <v>-7.6882479999999989E-2</v>
      </c>
      <c r="G257" s="121">
        <v>0</v>
      </c>
      <c r="H257" s="121">
        <v>0</v>
      </c>
      <c r="I257" s="121">
        <v>0</v>
      </c>
      <c r="J257" s="35">
        <f t="shared" si="13"/>
        <v>29.991986890000003</v>
      </c>
      <c r="K257" s="120"/>
    </row>
    <row r="258" spans="1:11" x14ac:dyDescent="0.2">
      <c r="A258" s="8">
        <v>46113</v>
      </c>
      <c r="B258" s="16">
        <f t="shared" si="12"/>
        <v>30.116530690000001</v>
      </c>
      <c r="C258" s="14">
        <v>730.39872650546897</v>
      </c>
      <c r="D258" s="111">
        <v>41.232999999999997</v>
      </c>
      <c r="E258" s="121">
        <v>-1.789833E-2</v>
      </c>
      <c r="F258" s="121">
        <v>-0.10349364999999999</v>
      </c>
      <c r="G258" s="121">
        <v>2.41491E-2</v>
      </c>
      <c r="H258" s="121">
        <v>0</v>
      </c>
      <c r="I258" s="121">
        <v>0</v>
      </c>
      <c r="J258" s="35">
        <f t="shared" si="13"/>
        <v>30.019287809999998</v>
      </c>
      <c r="K258" s="120"/>
    </row>
    <row r="259" spans="1:11" x14ac:dyDescent="0.2">
      <c r="A259" s="8">
        <v>46143</v>
      </c>
      <c r="B259" s="16">
        <f t="shared" si="12"/>
        <v>27.644096899999997</v>
      </c>
      <c r="C259" s="14">
        <v>718.58842994541192</v>
      </c>
      <c r="D259" s="111">
        <v>38.47</v>
      </c>
      <c r="E259" s="121">
        <v>-3.65271E-3</v>
      </c>
      <c r="F259" s="121">
        <v>-6.3388769999999997E-2</v>
      </c>
      <c r="G259" s="121">
        <v>4.135530000000001E-3</v>
      </c>
      <c r="H259" s="121">
        <v>0</v>
      </c>
      <c r="I259" s="121">
        <v>0</v>
      </c>
      <c r="J259" s="35">
        <f t="shared" si="13"/>
        <v>27.581190949999996</v>
      </c>
    </row>
    <row r="260" spans="1:11" x14ac:dyDescent="0.2">
      <c r="A260" s="8">
        <v>46174</v>
      </c>
      <c r="B260" s="16">
        <f t="shared" si="12"/>
        <v>26.848956570000002</v>
      </c>
      <c r="C260" s="14">
        <v>708.78977217529041</v>
      </c>
      <c r="D260" s="111">
        <v>37.880000000000003</v>
      </c>
      <c r="E260" s="121">
        <v>0</v>
      </c>
      <c r="F260" s="121">
        <v>-8.5065420000000003E-2</v>
      </c>
      <c r="G260" s="121">
        <v>7.7716020000000011E-2</v>
      </c>
      <c r="H260" s="121">
        <v>0</v>
      </c>
      <c r="I260" s="121">
        <v>0</v>
      </c>
      <c r="J260" s="35">
        <f t="shared" si="13"/>
        <v>26.841607170000003</v>
      </c>
    </row>
    <row r="261" spans="1:11" x14ac:dyDescent="0.2">
      <c r="A261" s="8">
        <v>46204</v>
      </c>
      <c r="B261" s="16">
        <f t="shared" si="12"/>
        <v>23.503645459999998</v>
      </c>
      <c r="C261" s="14">
        <v>652.96973079594386</v>
      </c>
      <c r="D261" s="111">
        <v>35.994999999999997</v>
      </c>
      <c r="E261" s="121">
        <v>0.43159197999999999</v>
      </c>
      <c r="F261" s="121">
        <v>-8.5840280000000005E-2</v>
      </c>
      <c r="G261" s="121">
        <v>-0.38809675999999993</v>
      </c>
      <c r="H261" s="121">
        <v>0</v>
      </c>
      <c r="I261" s="121">
        <v>0</v>
      </c>
      <c r="J261" s="35">
        <f t="shared" si="13"/>
        <v>23.461300399999999</v>
      </c>
    </row>
    <row r="262" spans="1:11" x14ac:dyDescent="0.2">
      <c r="A262" s="8">
        <v>46235</v>
      </c>
      <c r="B262" s="16">
        <f t="shared" si="12"/>
        <v>0</v>
      </c>
      <c r="C262" s="14"/>
      <c r="D262" s="111"/>
      <c r="E262" s="121"/>
      <c r="F262" s="121"/>
      <c r="G262" s="121"/>
      <c r="H262" s="121"/>
      <c r="I262" s="121"/>
      <c r="J262" s="35">
        <f t="shared" si="13"/>
        <v>0</v>
      </c>
    </row>
    <row r="263" spans="1:11" x14ac:dyDescent="0.2">
      <c r="A263" s="8">
        <v>46266</v>
      </c>
      <c r="B263" s="16">
        <f t="shared" si="12"/>
        <v>0</v>
      </c>
      <c r="C263" s="14"/>
      <c r="D263" s="111"/>
      <c r="E263" s="121"/>
      <c r="F263" s="121"/>
      <c r="G263" s="121"/>
      <c r="H263" s="121"/>
      <c r="I263" s="121"/>
      <c r="J263" s="35">
        <f t="shared" si="13"/>
        <v>0</v>
      </c>
    </row>
    <row r="264" spans="1:11" x14ac:dyDescent="0.2">
      <c r="A264" s="8">
        <v>46296</v>
      </c>
      <c r="B264" s="16">
        <f t="shared" si="12"/>
        <v>0</v>
      </c>
      <c r="C264" s="14"/>
      <c r="D264" s="111"/>
      <c r="E264" s="121"/>
      <c r="F264" s="121"/>
      <c r="G264" s="121"/>
      <c r="H264" s="121"/>
      <c r="I264" s="121"/>
      <c r="J264" s="35">
        <f t="shared" si="13"/>
        <v>0</v>
      </c>
    </row>
    <row r="265" spans="1:11" x14ac:dyDescent="0.2">
      <c r="A265" s="8">
        <v>46327</v>
      </c>
      <c r="B265" s="16">
        <f t="shared" si="12"/>
        <v>0</v>
      </c>
      <c r="C265" s="14"/>
      <c r="D265" s="111"/>
      <c r="E265" s="121"/>
      <c r="F265" s="121"/>
      <c r="G265" s="121"/>
      <c r="H265" s="121"/>
      <c r="I265" s="121"/>
      <c r="J265" s="35">
        <f t="shared" si="13"/>
        <v>0</v>
      </c>
    </row>
    <row r="266" spans="1:11" x14ac:dyDescent="0.2">
      <c r="A266" s="9">
        <v>46357</v>
      </c>
      <c r="B266" s="17">
        <f t="shared" si="12"/>
        <v>0</v>
      </c>
      <c r="C266" s="15"/>
      <c r="D266" s="112"/>
      <c r="E266" s="91"/>
      <c r="F266" s="91"/>
      <c r="G266" s="91"/>
      <c r="H266" s="91"/>
      <c r="I266" s="91"/>
      <c r="J266" s="36">
        <f t="shared" si="13"/>
        <v>0</v>
      </c>
    </row>
  </sheetData>
  <mergeCells count="1">
    <mergeCell ref="A1:J1"/>
  </mergeCells>
  <pageMargins left="0.7" right="0.7" top="0.75" bottom="0.75" header="0.3" footer="0.3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86"/>
  <sheetViews>
    <sheetView zoomScaleNormal="100" workbookViewId="0">
      <pane xSplit="1" ySplit="2" topLeftCell="B194" activePane="bottomRight" state="frozen"/>
      <selection pane="topRight" activeCell="B1" sqref="B1"/>
      <selection pane="bottomLeft" activeCell="A3" sqref="A3"/>
      <selection pane="bottomRight" activeCell="E213" sqref="E213"/>
    </sheetView>
  </sheetViews>
  <sheetFormatPr defaultRowHeight="14.25" x14ac:dyDescent="0.2"/>
  <cols>
    <col min="1" max="3" width="15.625" customWidth="1"/>
    <col min="4" max="4" width="16.625" customWidth="1"/>
    <col min="5" max="6" width="12.75" customWidth="1"/>
    <col min="7" max="7" width="15.875" customWidth="1"/>
    <col min="8" max="8" width="19.125" customWidth="1"/>
    <col min="9" max="9" width="14.5" customWidth="1"/>
    <col min="10" max="10" width="11.625" customWidth="1"/>
    <col min="11" max="11" width="17.375" customWidth="1"/>
    <col min="12" max="12" width="16.125" customWidth="1"/>
    <col min="13" max="13" width="15.125" customWidth="1"/>
    <col min="14" max="14" width="18.875" customWidth="1"/>
    <col min="15" max="15" width="15" bestFit="1" customWidth="1"/>
    <col min="17" max="17" width="16.125" bestFit="1" customWidth="1"/>
  </cols>
  <sheetData>
    <row r="1" spans="1:16" ht="15.75" customHeight="1" x14ac:dyDescent="0.2">
      <c r="A1" s="70" t="s">
        <v>91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2"/>
      <c r="M1" s="70"/>
      <c r="N1" s="13"/>
      <c r="O1" s="13"/>
      <c r="P1" s="13"/>
    </row>
    <row r="2" spans="1:16" ht="66" customHeight="1" x14ac:dyDescent="0.2">
      <c r="A2" s="58" t="s">
        <v>19</v>
      </c>
      <c r="B2" s="59" t="s">
        <v>92</v>
      </c>
      <c r="C2" s="61" t="s">
        <v>93</v>
      </c>
      <c r="D2" s="62" t="s">
        <v>52</v>
      </c>
      <c r="E2" s="74" t="s">
        <v>94</v>
      </c>
      <c r="F2" s="74" t="s">
        <v>95</v>
      </c>
      <c r="G2" s="73" t="s">
        <v>34</v>
      </c>
      <c r="H2" s="62" t="s">
        <v>32</v>
      </c>
      <c r="I2" s="62" t="s">
        <v>31</v>
      </c>
      <c r="J2" s="62" t="s">
        <v>48</v>
      </c>
      <c r="K2" s="62" t="s">
        <v>35</v>
      </c>
      <c r="L2" s="61" t="s">
        <v>36</v>
      </c>
      <c r="M2" s="74" t="s">
        <v>49</v>
      </c>
    </row>
    <row r="3" spans="1:16" x14ac:dyDescent="0.2">
      <c r="A3" s="8">
        <v>39814</v>
      </c>
      <c r="B3" s="16">
        <v>274993</v>
      </c>
      <c r="C3" s="16">
        <v>4221.7073999999993</v>
      </c>
      <c r="D3" s="69"/>
      <c r="E3" s="76"/>
      <c r="F3" s="76"/>
      <c r="G3" s="106">
        <v>924.62400000000002</v>
      </c>
      <c r="H3" s="106">
        <v>1.369</v>
      </c>
      <c r="I3" s="106" t="s">
        <v>30</v>
      </c>
      <c r="J3" s="31" t="s">
        <v>30</v>
      </c>
      <c r="K3" s="31" t="s">
        <v>30</v>
      </c>
      <c r="L3" s="18" t="s">
        <v>30</v>
      </c>
      <c r="M3" s="75"/>
    </row>
    <row r="4" spans="1:16" x14ac:dyDescent="0.2">
      <c r="A4" s="8">
        <v>39845</v>
      </c>
      <c r="B4" s="16">
        <v>301302</v>
      </c>
      <c r="C4" s="16">
        <v>3741.8658799999998</v>
      </c>
      <c r="D4" s="18"/>
      <c r="E4" s="76"/>
      <c r="F4" s="76"/>
      <c r="G4" s="106">
        <v>925.673</v>
      </c>
      <c r="H4" s="106">
        <v>1.4430000000000001</v>
      </c>
      <c r="I4" s="106" t="s">
        <v>30</v>
      </c>
      <c r="J4" s="31" t="s">
        <v>30</v>
      </c>
      <c r="K4" s="31" t="s">
        <v>30</v>
      </c>
      <c r="L4" s="18" t="s">
        <v>30</v>
      </c>
      <c r="M4" s="76"/>
    </row>
    <row r="5" spans="1:16" x14ac:dyDescent="0.2">
      <c r="A5" s="8">
        <v>39873</v>
      </c>
      <c r="B5" s="16">
        <v>278298</v>
      </c>
      <c r="C5" s="16">
        <v>4662.1887800000004</v>
      </c>
      <c r="D5" s="18"/>
      <c r="E5" s="76"/>
      <c r="F5" s="76"/>
      <c r="G5" s="106">
        <v>927.07799999999997</v>
      </c>
      <c r="H5" s="106">
        <v>1.4750000000000001</v>
      </c>
      <c r="I5" s="106" t="s">
        <v>30</v>
      </c>
      <c r="J5" s="31" t="s">
        <v>30</v>
      </c>
      <c r="K5" s="31" t="s">
        <v>30</v>
      </c>
      <c r="L5" s="18" t="s">
        <v>30</v>
      </c>
      <c r="M5" s="76"/>
    </row>
    <row r="6" spans="1:16" x14ac:dyDescent="0.2">
      <c r="A6" s="8">
        <v>39904</v>
      </c>
      <c r="B6" s="16">
        <v>339114</v>
      </c>
      <c r="C6" s="16">
        <v>6357.4083099999998</v>
      </c>
      <c r="D6" s="18"/>
      <c r="E6" s="76"/>
      <c r="F6" s="76"/>
      <c r="G6" s="106">
        <v>926.43499999999995</v>
      </c>
      <c r="H6" s="106">
        <v>2.4260000000000002</v>
      </c>
      <c r="I6" s="106" t="s">
        <v>30</v>
      </c>
      <c r="J6" s="31" t="s">
        <v>30</v>
      </c>
      <c r="K6" s="31" t="s">
        <v>30</v>
      </c>
      <c r="L6" s="18" t="s">
        <v>30</v>
      </c>
      <c r="M6" s="76"/>
    </row>
    <row r="7" spans="1:16" x14ac:dyDescent="0.2">
      <c r="A7" s="8">
        <v>39934</v>
      </c>
      <c r="B7" s="16">
        <v>252967</v>
      </c>
      <c r="C7" s="16">
        <v>6958.1291900000015</v>
      </c>
      <c r="D7" s="18"/>
      <c r="E7" s="76"/>
      <c r="F7" s="76"/>
      <c r="G7" s="106">
        <v>927.38400000000001</v>
      </c>
      <c r="H7" s="106">
        <v>2.2570000000000001</v>
      </c>
      <c r="I7" s="106" t="s">
        <v>30</v>
      </c>
      <c r="J7" s="31" t="s">
        <v>30</v>
      </c>
      <c r="K7" s="31" t="s">
        <v>30</v>
      </c>
      <c r="L7" s="18" t="s">
        <v>30</v>
      </c>
      <c r="M7" s="76"/>
    </row>
    <row r="8" spans="1:16" x14ac:dyDescent="0.2">
      <c r="A8" s="8">
        <v>39965</v>
      </c>
      <c r="B8" s="16">
        <v>297653</v>
      </c>
      <c r="C8" s="16">
        <v>6260.9981499999994</v>
      </c>
      <c r="D8" s="18"/>
      <c r="E8" s="76"/>
      <c r="F8" s="76"/>
      <c r="G8" s="106">
        <v>928.42100000000005</v>
      </c>
      <c r="H8" s="106">
        <v>1.544</v>
      </c>
      <c r="I8" s="106" t="s">
        <v>30</v>
      </c>
      <c r="J8" s="31" t="s">
        <v>30</v>
      </c>
      <c r="K8" s="31" t="s">
        <v>30</v>
      </c>
      <c r="L8" s="18" t="s">
        <v>30</v>
      </c>
      <c r="M8" s="76"/>
    </row>
    <row r="9" spans="1:16" x14ac:dyDescent="0.2">
      <c r="A9" s="8">
        <v>39995</v>
      </c>
      <c r="B9" s="16">
        <v>322736</v>
      </c>
      <c r="C9" s="16">
        <v>6010.2297200000003</v>
      </c>
      <c r="D9" s="18"/>
      <c r="E9" s="76"/>
      <c r="F9" s="76"/>
      <c r="G9" s="106">
        <v>929.30100000000004</v>
      </c>
      <c r="H9" s="106">
        <v>2.0819999999999999</v>
      </c>
      <c r="I9" s="106" t="s">
        <v>30</v>
      </c>
      <c r="J9" s="31" t="s">
        <v>30</v>
      </c>
      <c r="K9" s="31" t="s">
        <v>30</v>
      </c>
      <c r="L9" s="18" t="s">
        <v>30</v>
      </c>
      <c r="M9" s="76"/>
    </row>
    <row r="10" spans="1:16" x14ac:dyDescent="0.2">
      <c r="A10" s="8">
        <v>40026</v>
      </c>
      <c r="B10" s="16">
        <v>300694</v>
      </c>
      <c r="C10" s="16">
        <v>5049.2286400000003</v>
      </c>
      <c r="D10" s="18"/>
      <c r="E10" s="76"/>
      <c r="F10" s="76"/>
      <c r="G10" s="106">
        <v>930.21799999999996</v>
      </c>
      <c r="H10" s="106">
        <v>1.262</v>
      </c>
      <c r="I10" s="106" t="s">
        <v>30</v>
      </c>
      <c r="J10" s="31" t="s">
        <v>30</v>
      </c>
      <c r="K10" s="31" t="s">
        <v>30</v>
      </c>
      <c r="L10" s="18" t="s">
        <v>30</v>
      </c>
      <c r="M10" s="76"/>
    </row>
    <row r="11" spans="1:16" x14ac:dyDescent="0.2">
      <c r="A11" s="8">
        <v>40057</v>
      </c>
      <c r="B11" s="16">
        <v>276955</v>
      </c>
      <c r="C11" s="16">
        <v>3969.8414599999996</v>
      </c>
      <c r="D11" s="18"/>
      <c r="E11" s="76"/>
      <c r="F11" s="76"/>
      <c r="G11" s="106">
        <v>931.50199999999995</v>
      </c>
      <c r="H11" s="106">
        <v>1.052</v>
      </c>
      <c r="I11" s="106" t="s">
        <v>30</v>
      </c>
      <c r="J11" s="31" t="s">
        <v>30</v>
      </c>
      <c r="K11" s="31" t="s">
        <v>30</v>
      </c>
      <c r="L11" s="18" t="s">
        <v>30</v>
      </c>
      <c r="M11" s="76"/>
    </row>
    <row r="12" spans="1:16" x14ac:dyDescent="0.2">
      <c r="A12" s="8">
        <v>40087</v>
      </c>
      <c r="B12" s="16">
        <v>324958</v>
      </c>
      <c r="C12" s="16">
        <v>3801.9582300000002</v>
      </c>
      <c r="D12" s="18"/>
      <c r="E12" s="76"/>
      <c r="F12" s="76"/>
      <c r="G12" s="106">
        <v>930.4</v>
      </c>
      <c r="H12" s="106">
        <v>1.01</v>
      </c>
      <c r="I12" s="106" t="s">
        <v>30</v>
      </c>
      <c r="J12" s="31" t="s">
        <v>30</v>
      </c>
      <c r="K12" s="31" t="s">
        <v>30</v>
      </c>
      <c r="L12" s="18" t="s">
        <v>30</v>
      </c>
      <c r="M12" s="76"/>
    </row>
    <row r="13" spans="1:16" x14ac:dyDescent="0.2">
      <c r="A13" s="8">
        <v>40118</v>
      </c>
      <c r="B13" s="16">
        <v>278074</v>
      </c>
      <c r="C13" s="16">
        <v>3155.7021600000003</v>
      </c>
      <c r="D13" s="18"/>
      <c r="E13" s="76"/>
      <c r="F13" s="76"/>
      <c r="G13" s="106">
        <v>930.20100000000002</v>
      </c>
      <c r="H13" s="106">
        <v>1.0029999999999999</v>
      </c>
      <c r="I13" s="106" t="s">
        <v>30</v>
      </c>
      <c r="J13" s="31" t="s">
        <v>30</v>
      </c>
      <c r="K13" s="31" t="s">
        <v>30</v>
      </c>
      <c r="L13" s="18" t="s">
        <v>30</v>
      </c>
      <c r="M13" s="76"/>
    </row>
    <row r="14" spans="1:16" x14ac:dyDescent="0.2">
      <c r="A14" s="9">
        <v>40148</v>
      </c>
      <c r="B14" s="17">
        <v>347639</v>
      </c>
      <c r="C14" s="17">
        <v>4727.21785</v>
      </c>
      <c r="D14" s="19"/>
      <c r="E14" s="77"/>
      <c r="F14" s="77"/>
      <c r="G14" s="107">
        <v>931.79499999999996</v>
      </c>
      <c r="H14" s="107">
        <v>0.86299999999999999</v>
      </c>
      <c r="I14" s="107" t="s">
        <v>30</v>
      </c>
      <c r="J14" s="33" t="s">
        <v>30</v>
      </c>
      <c r="K14" s="33" t="s">
        <v>30</v>
      </c>
      <c r="L14" s="19" t="s">
        <v>30</v>
      </c>
      <c r="M14" s="77"/>
    </row>
    <row r="15" spans="1:16" x14ac:dyDescent="0.2">
      <c r="A15" s="8">
        <v>40179</v>
      </c>
      <c r="B15" s="16">
        <v>255329</v>
      </c>
      <c r="C15" s="16">
        <v>4978.3155500000003</v>
      </c>
      <c r="D15" s="69"/>
      <c r="E15" s="75"/>
      <c r="F15" s="75"/>
      <c r="G15" s="108">
        <v>930.68700000000001</v>
      </c>
      <c r="H15" s="108">
        <v>0.73299999999999998</v>
      </c>
      <c r="I15" s="108" t="s">
        <v>30</v>
      </c>
      <c r="J15" s="32" t="s">
        <v>30</v>
      </c>
      <c r="K15" s="32" t="s">
        <v>30</v>
      </c>
      <c r="L15" s="69" t="s">
        <v>30</v>
      </c>
      <c r="M15" s="75"/>
    </row>
    <row r="16" spans="1:16" x14ac:dyDescent="0.2">
      <c r="A16" s="8">
        <v>40210</v>
      </c>
      <c r="B16" s="16">
        <v>313914</v>
      </c>
      <c r="C16" s="16">
        <v>3697.4436200000005</v>
      </c>
      <c r="D16" s="18"/>
      <c r="E16" s="76"/>
      <c r="F16" s="76"/>
      <c r="G16" s="106">
        <v>928.92399999999998</v>
      </c>
      <c r="H16" s="106">
        <v>0.51900000000000002</v>
      </c>
      <c r="I16" s="106" t="s">
        <v>30</v>
      </c>
      <c r="J16" s="31" t="s">
        <v>30</v>
      </c>
      <c r="K16" s="31" t="s">
        <v>30</v>
      </c>
      <c r="L16" s="18" t="s">
        <v>30</v>
      </c>
      <c r="M16" s="76"/>
    </row>
    <row r="17" spans="1:13" x14ac:dyDescent="0.2">
      <c r="A17" s="8">
        <v>40238</v>
      </c>
      <c r="B17" s="16">
        <v>367760</v>
      </c>
      <c r="C17" s="16">
        <v>4550.0801500000007</v>
      </c>
      <c r="D17" s="18"/>
      <c r="E17" s="76"/>
      <c r="F17" s="76"/>
      <c r="G17" s="106">
        <v>930.44299999999998</v>
      </c>
      <c r="H17" s="106">
        <v>1.528</v>
      </c>
      <c r="I17" s="106" t="s">
        <v>30</v>
      </c>
      <c r="J17" s="31" t="s">
        <v>30</v>
      </c>
      <c r="K17" s="31" t="s">
        <v>30</v>
      </c>
      <c r="L17" s="18" t="s">
        <v>30</v>
      </c>
      <c r="M17" s="76"/>
    </row>
    <row r="18" spans="1:13" x14ac:dyDescent="0.2">
      <c r="A18" s="8">
        <v>40269</v>
      </c>
      <c r="B18" s="16">
        <v>286756</v>
      </c>
      <c r="C18" s="16">
        <v>3842.5453699999998</v>
      </c>
      <c r="D18" s="18"/>
      <c r="E18" s="76"/>
      <c r="F18" s="76"/>
      <c r="G18" s="106">
        <v>932.86599999999999</v>
      </c>
      <c r="H18" s="106">
        <v>1.758</v>
      </c>
      <c r="I18" s="106" t="s">
        <v>30</v>
      </c>
      <c r="J18" s="31" t="s">
        <v>30</v>
      </c>
      <c r="K18" s="31" t="s">
        <v>30</v>
      </c>
      <c r="L18" s="18" t="s">
        <v>30</v>
      </c>
      <c r="M18" s="76"/>
    </row>
    <row r="19" spans="1:13" x14ac:dyDescent="0.2">
      <c r="A19" s="8">
        <v>40299</v>
      </c>
      <c r="B19" s="16">
        <v>287992</v>
      </c>
      <c r="C19" s="16">
        <v>4033.8617799999997</v>
      </c>
      <c r="D19" s="18"/>
      <c r="E19" s="76"/>
      <c r="F19" s="76"/>
      <c r="G19" s="106">
        <v>934.84500000000003</v>
      </c>
      <c r="H19" s="106">
        <v>1.867</v>
      </c>
      <c r="I19" s="106" t="s">
        <v>30</v>
      </c>
      <c r="J19" s="31" t="s">
        <v>30</v>
      </c>
      <c r="K19" s="31" t="s">
        <v>30</v>
      </c>
      <c r="L19" s="18" t="s">
        <v>30</v>
      </c>
      <c r="M19" s="76"/>
    </row>
    <row r="20" spans="1:13" x14ac:dyDescent="0.2">
      <c r="A20" s="8">
        <v>40330</v>
      </c>
      <c r="B20" s="16">
        <v>328615</v>
      </c>
      <c r="C20" s="16">
        <v>4354.3276500000011</v>
      </c>
      <c r="D20" s="18"/>
      <c r="E20" s="76"/>
      <c r="F20" s="76"/>
      <c r="G20" s="106">
        <v>937.23500000000001</v>
      </c>
      <c r="H20" s="106">
        <v>2.1139999999999999</v>
      </c>
      <c r="I20" s="106" t="s">
        <v>30</v>
      </c>
      <c r="J20" s="31" t="s">
        <v>30</v>
      </c>
      <c r="K20" s="31" t="s">
        <v>30</v>
      </c>
      <c r="L20" s="18" t="s">
        <v>30</v>
      </c>
      <c r="M20" s="76"/>
    </row>
    <row r="21" spans="1:13" x14ac:dyDescent="0.2">
      <c r="A21" s="8">
        <v>40360</v>
      </c>
      <c r="B21" s="16">
        <v>325219</v>
      </c>
      <c r="C21" s="16">
        <v>3897.4131800000005</v>
      </c>
      <c r="D21" s="18"/>
      <c r="E21" s="76"/>
      <c r="F21" s="76"/>
      <c r="G21" s="106">
        <v>939.41700000000003</v>
      </c>
      <c r="H21" s="106">
        <v>1.841</v>
      </c>
      <c r="I21" s="106" t="s">
        <v>30</v>
      </c>
      <c r="J21" s="31" t="s">
        <v>30</v>
      </c>
      <c r="K21" s="31" t="s">
        <v>30</v>
      </c>
      <c r="L21" s="18" t="s">
        <v>30</v>
      </c>
      <c r="M21" s="76"/>
    </row>
    <row r="22" spans="1:13" x14ac:dyDescent="0.2">
      <c r="A22" s="8">
        <v>40391</v>
      </c>
      <c r="B22" s="16">
        <v>314527</v>
      </c>
      <c r="C22" s="16">
        <v>3759.6139399999997</v>
      </c>
      <c r="D22" s="18"/>
      <c r="E22" s="76"/>
      <c r="F22" s="76"/>
      <c r="G22" s="106">
        <v>941.79700000000003</v>
      </c>
      <c r="H22" s="106">
        <v>1.554</v>
      </c>
      <c r="I22" s="106" t="s">
        <v>30</v>
      </c>
      <c r="J22" s="31" t="s">
        <v>30</v>
      </c>
      <c r="K22" s="31" t="s">
        <v>30</v>
      </c>
      <c r="L22" s="18" t="s">
        <v>30</v>
      </c>
      <c r="M22" s="76"/>
    </row>
    <row r="23" spans="1:13" x14ac:dyDescent="0.2">
      <c r="A23" s="8">
        <v>40422</v>
      </c>
      <c r="B23" s="16">
        <v>316686</v>
      </c>
      <c r="C23" s="16">
        <v>3806.6465499999999</v>
      </c>
      <c r="D23" s="18"/>
      <c r="E23" s="76"/>
      <c r="F23" s="76"/>
      <c r="G23" s="106">
        <v>944.72799999999995</v>
      </c>
      <c r="H23" s="106">
        <v>1.84</v>
      </c>
      <c r="I23" s="106" t="s">
        <v>30</v>
      </c>
      <c r="J23" s="31" t="s">
        <v>30</v>
      </c>
      <c r="K23" s="31" t="s">
        <v>30</v>
      </c>
      <c r="L23" s="18" t="s">
        <v>30</v>
      </c>
      <c r="M23" s="76"/>
    </row>
    <row r="24" spans="1:13" x14ac:dyDescent="0.2">
      <c r="A24" s="8">
        <v>40452</v>
      </c>
      <c r="B24" s="16">
        <v>319121</v>
      </c>
      <c r="C24" s="16">
        <v>4466.0601100000003</v>
      </c>
      <c r="D24" s="18"/>
      <c r="E24" s="76"/>
      <c r="F24" s="76"/>
      <c r="G24" s="106">
        <v>946.27599999999995</v>
      </c>
      <c r="H24" s="106">
        <v>2.5470000000000002</v>
      </c>
      <c r="I24" s="106" t="s">
        <v>30</v>
      </c>
      <c r="J24" s="31" t="s">
        <v>30</v>
      </c>
      <c r="K24" s="31" t="s">
        <v>30</v>
      </c>
      <c r="L24" s="18" t="s">
        <v>30</v>
      </c>
      <c r="M24" s="76"/>
    </row>
    <row r="25" spans="1:13" x14ac:dyDescent="0.2">
      <c r="A25" s="8">
        <v>40483</v>
      </c>
      <c r="B25" s="16">
        <v>295180</v>
      </c>
      <c r="C25" s="16">
        <v>4680.488980000001</v>
      </c>
      <c r="D25" s="18"/>
      <c r="E25" s="76"/>
      <c r="F25" s="76"/>
      <c r="G25" s="106">
        <v>949.46400000000006</v>
      </c>
      <c r="H25" s="106">
        <v>1.9279999999999999</v>
      </c>
      <c r="I25" s="106" t="s">
        <v>30</v>
      </c>
      <c r="J25" s="31" t="s">
        <v>30</v>
      </c>
      <c r="K25" s="31" t="s">
        <v>30</v>
      </c>
      <c r="L25" s="18" t="s">
        <v>30</v>
      </c>
      <c r="M25" s="76"/>
    </row>
    <row r="26" spans="1:13" x14ac:dyDescent="0.2">
      <c r="A26" s="9">
        <v>40513</v>
      </c>
      <c r="B26" s="17">
        <v>347083</v>
      </c>
      <c r="C26" s="17">
        <v>5950.713929999999</v>
      </c>
      <c r="D26" s="19"/>
      <c r="E26" s="77"/>
      <c r="F26" s="77"/>
      <c r="G26" s="107">
        <v>954.66099999999994</v>
      </c>
      <c r="H26" s="107">
        <v>1.8340000000000001</v>
      </c>
      <c r="I26" s="107" t="s">
        <v>30</v>
      </c>
      <c r="J26" s="33" t="s">
        <v>30</v>
      </c>
      <c r="K26" s="33" t="s">
        <v>30</v>
      </c>
      <c r="L26" s="19" t="s">
        <v>30</v>
      </c>
      <c r="M26" s="77"/>
    </row>
    <row r="27" spans="1:13" x14ac:dyDescent="0.2">
      <c r="A27" s="8">
        <v>40544</v>
      </c>
      <c r="B27" s="16">
        <v>299881</v>
      </c>
      <c r="C27" s="16">
        <v>4715.8593900000005</v>
      </c>
      <c r="D27" s="69"/>
      <c r="E27" s="75"/>
      <c r="F27" s="75"/>
      <c r="G27" s="108">
        <v>955.42899999999997</v>
      </c>
      <c r="H27" s="108">
        <v>2.294</v>
      </c>
      <c r="I27" s="108" t="s">
        <v>30</v>
      </c>
      <c r="J27" s="32" t="s">
        <v>30</v>
      </c>
      <c r="K27" s="32" t="s">
        <v>30</v>
      </c>
      <c r="L27" s="69" t="s">
        <v>30</v>
      </c>
      <c r="M27" s="75"/>
    </row>
    <row r="28" spans="1:13" x14ac:dyDescent="0.2">
      <c r="A28" s="8">
        <v>40575</v>
      </c>
      <c r="B28" s="16">
        <v>326193</v>
      </c>
      <c r="C28" s="16">
        <v>4137.5497799999994</v>
      </c>
      <c r="D28" s="18"/>
      <c r="E28" s="76"/>
      <c r="F28" s="76"/>
      <c r="G28" s="106">
        <v>953.495</v>
      </c>
      <c r="H28" s="106">
        <v>1.726</v>
      </c>
      <c r="I28" s="106" t="s">
        <v>30</v>
      </c>
      <c r="J28" s="31" t="s">
        <v>30</v>
      </c>
      <c r="K28" s="31" t="s">
        <v>30</v>
      </c>
      <c r="L28" s="18" t="s">
        <v>30</v>
      </c>
      <c r="M28" s="76"/>
    </row>
    <row r="29" spans="1:13" x14ac:dyDescent="0.2">
      <c r="A29" s="8">
        <v>40603</v>
      </c>
      <c r="B29" s="16">
        <v>340090</v>
      </c>
      <c r="C29" s="16">
        <v>3957.9933599999995</v>
      </c>
      <c r="D29" s="18"/>
      <c r="E29" s="76"/>
      <c r="F29" s="76"/>
      <c r="G29" s="106">
        <v>953.49199999999996</v>
      </c>
      <c r="H29" s="106">
        <v>1.2629999999999999</v>
      </c>
      <c r="I29" s="106" t="s">
        <v>30</v>
      </c>
      <c r="J29" s="31" t="s">
        <v>30</v>
      </c>
      <c r="K29" s="31" t="s">
        <v>30</v>
      </c>
      <c r="L29" s="18" t="s">
        <v>30</v>
      </c>
      <c r="M29" s="76"/>
    </row>
    <row r="30" spans="1:13" x14ac:dyDescent="0.2">
      <c r="A30" s="8">
        <v>40634</v>
      </c>
      <c r="B30" s="16">
        <v>340910</v>
      </c>
      <c r="C30" s="16">
        <v>3254.03024</v>
      </c>
      <c r="D30" s="18"/>
      <c r="E30" s="76"/>
      <c r="F30" s="76"/>
      <c r="G30" s="106">
        <v>954.51900000000001</v>
      </c>
      <c r="H30" s="106">
        <v>1.0589999999999999</v>
      </c>
      <c r="I30" s="106" t="s">
        <v>30</v>
      </c>
      <c r="J30" s="31" t="s">
        <v>30</v>
      </c>
      <c r="K30" s="31" t="s">
        <v>30</v>
      </c>
      <c r="L30" s="18" t="s">
        <v>30</v>
      </c>
      <c r="M30" s="76"/>
    </row>
    <row r="31" spans="1:13" x14ac:dyDescent="0.2">
      <c r="A31" s="8">
        <v>40664</v>
      </c>
      <c r="B31" s="16">
        <v>301758</v>
      </c>
      <c r="C31" s="16">
        <v>3473.4841300000003</v>
      </c>
      <c r="D31" s="18"/>
      <c r="E31" s="76"/>
      <c r="F31" s="76"/>
      <c r="G31" s="106">
        <v>953.971</v>
      </c>
      <c r="H31" s="106">
        <v>0.96</v>
      </c>
      <c r="I31" s="106" t="s">
        <v>30</v>
      </c>
      <c r="J31" s="31" t="s">
        <v>30</v>
      </c>
      <c r="K31" s="31" t="s">
        <v>30</v>
      </c>
      <c r="L31" s="18" t="s">
        <v>30</v>
      </c>
      <c r="M31" s="76"/>
    </row>
    <row r="32" spans="1:13" x14ac:dyDescent="0.2">
      <c r="A32" s="8">
        <v>40695</v>
      </c>
      <c r="B32" s="16">
        <v>339542</v>
      </c>
      <c r="C32" s="16">
        <v>3516.6598299999996</v>
      </c>
      <c r="D32" s="18"/>
      <c r="E32" s="76"/>
      <c r="F32" s="76"/>
      <c r="G32" s="106">
        <v>953.51199999999994</v>
      </c>
      <c r="H32" s="106">
        <v>0.85899999999999999</v>
      </c>
      <c r="I32" s="106" t="s">
        <v>30</v>
      </c>
      <c r="J32" s="31" t="s">
        <v>30</v>
      </c>
      <c r="K32" s="31" t="s">
        <v>30</v>
      </c>
      <c r="L32" s="18" t="s">
        <v>30</v>
      </c>
      <c r="M32" s="76"/>
    </row>
    <row r="33" spans="1:13" x14ac:dyDescent="0.2">
      <c r="A33" s="8">
        <v>40725</v>
      </c>
      <c r="B33" s="16">
        <v>311493</v>
      </c>
      <c r="C33" s="16">
        <v>2888.3376200000002</v>
      </c>
      <c r="D33" s="18"/>
      <c r="E33" s="76"/>
      <c r="F33" s="76"/>
      <c r="G33" s="106">
        <v>953.63199999999995</v>
      </c>
      <c r="H33" s="106">
        <v>0.78900000000000003</v>
      </c>
      <c r="I33" s="106" t="s">
        <v>30</v>
      </c>
      <c r="J33" s="31" t="s">
        <v>30</v>
      </c>
      <c r="K33" s="31" t="s">
        <v>30</v>
      </c>
      <c r="L33" s="18" t="s">
        <v>30</v>
      </c>
      <c r="M33" s="76"/>
    </row>
    <row r="34" spans="1:13" x14ac:dyDescent="0.2">
      <c r="A34" s="8">
        <v>40756</v>
      </c>
      <c r="B34" s="16">
        <v>354638</v>
      </c>
      <c r="C34" s="16">
        <v>3267.3887400000003</v>
      </c>
      <c r="D34" s="18"/>
      <c r="E34" s="76"/>
      <c r="F34" s="76"/>
      <c r="G34" s="106">
        <v>953.18499999999995</v>
      </c>
      <c r="H34" s="106">
        <v>0.83199999999999996</v>
      </c>
      <c r="I34" s="106" t="s">
        <v>30</v>
      </c>
      <c r="J34" s="31" t="s">
        <v>30</v>
      </c>
      <c r="K34" s="31" t="s">
        <v>30</v>
      </c>
      <c r="L34" s="18" t="s">
        <v>30</v>
      </c>
      <c r="M34" s="76"/>
    </row>
    <row r="35" spans="1:13" x14ac:dyDescent="0.2">
      <c r="A35" s="8">
        <v>40787</v>
      </c>
      <c r="B35" s="16">
        <v>326624</v>
      </c>
      <c r="C35" s="16">
        <v>2917.1451400000001</v>
      </c>
      <c r="D35" s="18"/>
      <c r="E35" s="76"/>
      <c r="F35" s="76"/>
      <c r="G35" s="106">
        <v>953.91899999999998</v>
      </c>
      <c r="H35" s="106">
        <v>0.76600000000000001</v>
      </c>
      <c r="I35" s="106" t="s">
        <v>30</v>
      </c>
      <c r="J35" s="31" t="s">
        <v>30</v>
      </c>
      <c r="K35" s="31" t="s">
        <v>30</v>
      </c>
      <c r="L35" s="18" t="s">
        <v>30</v>
      </c>
      <c r="M35" s="76"/>
    </row>
    <row r="36" spans="1:13" x14ac:dyDescent="0.2">
      <c r="A36" s="8">
        <v>40817</v>
      </c>
      <c r="B36" s="16">
        <v>326793</v>
      </c>
      <c r="C36" s="16">
        <v>3292.7265500000003</v>
      </c>
      <c r="D36" s="18"/>
      <c r="E36" s="76"/>
      <c r="F36" s="76"/>
      <c r="G36" s="106">
        <v>953.69899999999996</v>
      </c>
      <c r="H36" s="106">
        <v>0.94499999999999995</v>
      </c>
      <c r="I36" s="106" t="s">
        <v>30</v>
      </c>
      <c r="J36" s="31" t="s">
        <v>30</v>
      </c>
      <c r="K36" s="31" t="s">
        <v>30</v>
      </c>
      <c r="L36" s="18" t="s">
        <v>30</v>
      </c>
      <c r="M36" s="76"/>
    </row>
    <row r="37" spans="1:13" x14ac:dyDescent="0.2">
      <c r="A37" s="8">
        <v>40848</v>
      </c>
      <c r="B37" s="16">
        <v>303708</v>
      </c>
      <c r="C37" s="16">
        <v>3704.3750099999997</v>
      </c>
      <c r="D37" s="18"/>
      <c r="E37" s="76"/>
      <c r="F37" s="76"/>
      <c r="G37" s="106">
        <v>955.48500000000001</v>
      </c>
      <c r="H37" s="106">
        <v>1.595</v>
      </c>
      <c r="I37" s="106" t="s">
        <v>30</v>
      </c>
      <c r="J37" s="31" t="s">
        <v>30</v>
      </c>
      <c r="K37" s="31" t="s">
        <v>30</v>
      </c>
      <c r="L37" s="18" t="s">
        <v>30</v>
      </c>
      <c r="M37" s="76"/>
    </row>
    <row r="38" spans="1:13" x14ac:dyDescent="0.2">
      <c r="A38" s="9">
        <v>40878</v>
      </c>
      <c r="B38" s="17">
        <v>355271</v>
      </c>
      <c r="C38" s="17">
        <v>6113.5125900000003</v>
      </c>
      <c r="D38" s="19"/>
      <c r="E38" s="77"/>
      <c r="F38" s="77"/>
      <c r="G38" s="107">
        <v>957.63300000000004</v>
      </c>
      <c r="H38" s="107">
        <v>1.218</v>
      </c>
      <c r="I38" s="107" t="s">
        <v>30</v>
      </c>
      <c r="J38" s="33" t="s">
        <v>30</v>
      </c>
      <c r="K38" s="33" t="s">
        <v>30</v>
      </c>
      <c r="L38" s="19" t="s">
        <v>30</v>
      </c>
      <c r="M38" s="77"/>
    </row>
    <row r="39" spans="1:13" x14ac:dyDescent="0.2">
      <c r="A39" s="8">
        <v>40909</v>
      </c>
      <c r="B39" s="16">
        <v>320163</v>
      </c>
      <c r="C39" s="16">
        <v>5661.9801499999994</v>
      </c>
      <c r="D39" s="69"/>
      <c r="E39" s="75"/>
      <c r="F39" s="75"/>
      <c r="G39" s="108">
        <v>959.44200000000001</v>
      </c>
      <c r="H39" s="108">
        <v>1.9570000000000001</v>
      </c>
      <c r="I39" s="108" t="s">
        <v>30</v>
      </c>
      <c r="J39" s="32">
        <v>348.04</v>
      </c>
      <c r="K39" s="32" t="s">
        <v>30</v>
      </c>
      <c r="L39" s="69" t="s">
        <v>30</v>
      </c>
      <c r="M39" s="75"/>
    </row>
    <row r="40" spans="1:13" x14ac:dyDescent="0.2">
      <c r="A40" s="8">
        <v>40940</v>
      </c>
      <c r="B40" s="16">
        <v>347188</v>
      </c>
      <c r="C40" s="16">
        <v>4338.67364</v>
      </c>
      <c r="D40" s="18"/>
      <c r="E40" s="76"/>
      <c r="F40" s="76"/>
      <c r="G40" s="106">
        <v>958.52200000000005</v>
      </c>
      <c r="H40" s="106">
        <v>2.2810000000000001</v>
      </c>
      <c r="I40" s="106" t="s">
        <v>30</v>
      </c>
      <c r="J40" s="31">
        <v>348.29</v>
      </c>
      <c r="K40" s="31" t="s">
        <v>30</v>
      </c>
      <c r="L40" s="18" t="s">
        <v>30</v>
      </c>
      <c r="M40" s="76"/>
    </row>
    <row r="41" spans="1:13" x14ac:dyDescent="0.2">
      <c r="A41" s="8">
        <v>40969</v>
      </c>
      <c r="B41" s="16">
        <v>366667</v>
      </c>
      <c r="C41" s="16">
        <v>4643.7708300000004</v>
      </c>
      <c r="D41" s="18"/>
      <c r="E41" s="76"/>
      <c r="F41" s="76"/>
      <c r="G41" s="106">
        <v>960.38099999999997</v>
      </c>
      <c r="H41" s="106">
        <v>2.3340000000000001</v>
      </c>
      <c r="I41" s="106" t="s">
        <v>30</v>
      </c>
      <c r="J41" s="31">
        <v>348.53</v>
      </c>
      <c r="K41" s="31" t="s">
        <v>30</v>
      </c>
      <c r="L41" s="18" t="s">
        <v>30</v>
      </c>
      <c r="M41" s="76"/>
    </row>
    <row r="42" spans="1:13" x14ac:dyDescent="0.2">
      <c r="A42" s="8">
        <v>41000</v>
      </c>
      <c r="B42" s="16">
        <v>336997.12267000019</v>
      </c>
      <c r="C42" s="16">
        <v>3656.5287800000001</v>
      </c>
      <c r="D42" s="18"/>
      <c r="E42" s="76"/>
      <c r="F42" s="76"/>
      <c r="G42" s="106">
        <v>962.95100000000002</v>
      </c>
      <c r="H42" s="106">
        <v>2.3370000000000002</v>
      </c>
      <c r="I42" s="106" t="s">
        <v>30</v>
      </c>
      <c r="J42" s="31">
        <v>348.81</v>
      </c>
      <c r="K42" s="31" t="s">
        <v>30</v>
      </c>
      <c r="L42" s="18" t="s">
        <v>30</v>
      </c>
      <c r="M42" s="76"/>
    </row>
    <row r="43" spans="1:13" x14ac:dyDescent="0.2">
      <c r="A43" s="8">
        <v>41030</v>
      </c>
      <c r="B43" s="16">
        <v>330432.87732999981</v>
      </c>
      <c r="C43" s="16">
        <v>3909.0788199999997</v>
      </c>
      <c r="D43" s="18"/>
      <c r="E43" s="76"/>
      <c r="F43" s="76"/>
      <c r="G43" s="106">
        <v>965.04300000000001</v>
      </c>
      <c r="H43" s="106">
        <v>2.3090000000000002</v>
      </c>
      <c r="I43" s="106" t="s">
        <v>30</v>
      </c>
      <c r="J43" s="31">
        <v>349.03</v>
      </c>
      <c r="K43" s="31" t="s">
        <v>30</v>
      </c>
      <c r="L43" s="18" t="s">
        <v>30</v>
      </c>
      <c r="M43" s="76"/>
    </row>
    <row r="44" spans="1:13" x14ac:dyDescent="0.2">
      <c r="A44" s="8">
        <v>41061</v>
      </c>
      <c r="B44" s="16">
        <v>364832</v>
      </c>
      <c r="C44" s="16">
        <v>3914.5899300000005</v>
      </c>
      <c r="D44" s="18"/>
      <c r="E44" s="76"/>
      <c r="F44" s="76"/>
      <c r="G44" s="106">
        <v>967.34400000000005</v>
      </c>
      <c r="H44" s="106">
        <v>2.7759999999999998</v>
      </c>
      <c r="I44" s="106" t="s">
        <v>30</v>
      </c>
      <c r="J44" s="31">
        <v>349.22</v>
      </c>
      <c r="K44" s="31" t="s">
        <v>30</v>
      </c>
      <c r="L44" s="18" t="s">
        <v>30</v>
      </c>
      <c r="M44" s="76"/>
    </row>
    <row r="45" spans="1:13" x14ac:dyDescent="0.2">
      <c r="A45" s="8">
        <v>41091</v>
      </c>
      <c r="B45" s="16">
        <v>318724</v>
      </c>
      <c r="C45" s="16">
        <v>3829.9302400000001</v>
      </c>
      <c r="D45" s="18"/>
      <c r="E45" s="76"/>
      <c r="F45" s="76"/>
      <c r="G45" s="106">
        <v>971.36400000000003</v>
      </c>
      <c r="H45" s="106">
        <v>2.3170000000000002</v>
      </c>
      <c r="I45" s="106" t="s">
        <v>30</v>
      </c>
      <c r="J45" s="31">
        <v>349.36</v>
      </c>
      <c r="K45" s="31" t="s">
        <v>30</v>
      </c>
      <c r="L45" s="18" t="s">
        <v>30</v>
      </c>
      <c r="M45" s="76"/>
    </row>
    <row r="46" spans="1:13" x14ac:dyDescent="0.2">
      <c r="A46" s="8">
        <v>41122</v>
      </c>
      <c r="B46" s="16">
        <v>371457</v>
      </c>
      <c r="C46" s="16">
        <v>3707.2673399999999</v>
      </c>
      <c r="D46" s="18"/>
      <c r="E46" s="76"/>
      <c r="F46" s="76"/>
      <c r="G46" s="106">
        <v>972.29700000000003</v>
      </c>
      <c r="H46" s="106">
        <v>2.3679999999999999</v>
      </c>
      <c r="I46" s="106" t="s">
        <v>30</v>
      </c>
      <c r="J46" s="31">
        <v>349.58</v>
      </c>
      <c r="K46" s="31" t="s">
        <v>30</v>
      </c>
      <c r="L46" s="18" t="s">
        <v>30</v>
      </c>
      <c r="M46" s="76"/>
    </row>
    <row r="47" spans="1:13" x14ac:dyDescent="0.2">
      <c r="A47" s="8">
        <v>41153</v>
      </c>
      <c r="B47" s="16">
        <v>322026</v>
      </c>
      <c r="C47" s="16">
        <v>3743.9547700000003</v>
      </c>
      <c r="D47" s="18"/>
      <c r="E47" s="76"/>
      <c r="F47" s="76"/>
      <c r="G47" s="106">
        <v>974.26300000000003</v>
      </c>
      <c r="H47" s="106">
        <v>2.5049999999999999</v>
      </c>
      <c r="I47" s="106" t="s">
        <v>30</v>
      </c>
      <c r="J47" s="31">
        <v>349.78</v>
      </c>
      <c r="K47" s="31" t="s">
        <v>30</v>
      </c>
      <c r="L47" s="18" t="s">
        <v>30</v>
      </c>
      <c r="M47" s="76"/>
    </row>
    <row r="48" spans="1:13" x14ac:dyDescent="0.2">
      <c r="A48" s="8">
        <v>41183</v>
      </c>
      <c r="B48" s="16">
        <v>382873</v>
      </c>
      <c r="C48" s="16">
        <v>4644.9298399999998</v>
      </c>
      <c r="D48" s="18"/>
      <c r="E48" s="76"/>
      <c r="F48" s="76"/>
      <c r="G48" s="106">
        <v>975.95100000000002</v>
      </c>
      <c r="H48" s="106">
        <v>2.99</v>
      </c>
      <c r="I48" s="106" t="s">
        <v>30</v>
      </c>
      <c r="J48" s="31">
        <v>349.99</v>
      </c>
      <c r="K48" s="31" t="s">
        <v>30</v>
      </c>
      <c r="L48" s="18" t="s">
        <v>30</v>
      </c>
      <c r="M48" s="76"/>
    </row>
    <row r="49" spans="1:13" x14ac:dyDescent="0.2">
      <c r="A49" s="8">
        <v>41214</v>
      </c>
      <c r="B49" s="16">
        <v>353456</v>
      </c>
      <c r="C49" s="16">
        <v>4580.6655300000011</v>
      </c>
      <c r="D49" s="18"/>
      <c r="E49" s="76"/>
      <c r="F49" s="76"/>
      <c r="G49" s="106">
        <v>979.29</v>
      </c>
      <c r="H49" s="106">
        <v>2.6640000000000001</v>
      </c>
      <c r="I49" s="106" t="s">
        <v>30</v>
      </c>
      <c r="J49" s="31">
        <v>350.16</v>
      </c>
      <c r="K49" s="31" t="s">
        <v>30</v>
      </c>
      <c r="L49" s="18" t="s">
        <v>30</v>
      </c>
      <c r="M49" s="76"/>
    </row>
    <row r="50" spans="1:13" x14ac:dyDescent="0.2">
      <c r="A50" s="9">
        <v>41244</v>
      </c>
      <c r="B50" s="17">
        <v>350924</v>
      </c>
      <c r="C50" s="17">
        <v>6246.8242400000008</v>
      </c>
      <c r="D50" s="19"/>
      <c r="E50" s="77"/>
      <c r="F50" s="77"/>
      <c r="G50" s="107">
        <v>980.86300000000006</v>
      </c>
      <c r="H50" s="107">
        <v>1.4850000000000001</v>
      </c>
      <c r="I50" s="107" t="s">
        <v>30</v>
      </c>
      <c r="J50" s="33">
        <v>350.3</v>
      </c>
      <c r="K50" s="33" t="s">
        <v>30</v>
      </c>
      <c r="L50" s="19" t="s">
        <v>30</v>
      </c>
      <c r="M50" s="77"/>
    </row>
    <row r="51" spans="1:13" x14ac:dyDescent="0.2">
      <c r="A51" s="8">
        <v>41275</v>
      </c>
      <c r="B51" s="16">
        <v>354378</v>
      </c>
      <c r="C51" s="16">
        <v>6119.1859100000001</v>
      </c>
      <c r="D51" s="69"/>
      <c r="E51" s="75"/>
      <c r="F51" s="75"/>
      <c r="G51" s="108">
        <v>981.57600000000002</v>
      </c>
      <c r="H51" s="108">
        <v>1.2310000000000001</v>
      </c>
      <c r="I51" s="108" t="s">
        <v>30</v>
      </c>
      <c r="J51" s="32">
        <v>361.2</v>
      </c>
      <c r="K51" s="32" t="s">
        <v>30</v>
      </c>
      <c r="L51" s="69" t="s">
        <v>30</v>
      </c>
      <c r="M51" s="75"/>
    </row>
    <row r="52" spans="1:13" x14ac:dyDescent="0.2">
      <c r="A52" s="8">
        <v>41306</v>
      </c>
      <c r="B52" s="16">
        <v>366258</v>
      </c>
      <c r="C52" s="16">
        <v>4279.49809</v>
      </c>
      <c r="D52" s="18"/>
      <c r="E52" s="76"/>
      <c r="F52" s="76"/>
      <c r="G52" s="106">
        <v>976.96500000000003</v>
      </c>
      <c r="H52" s="106">
        <v>1.67</v>
      </c>
      <c r="I52" s="106" t="s">
        <v>30</v>
      </c>
      <c r="J52" s="31">
        <v>361.75</v>
      </c>
      <c r="K52" s="31" t="s">
        <v>30</v>
      </c>
      <c r="L52" s="18" t="s">
        <v>30</v>
      </c>
      <c r="M52" s="76"/>
    </row>
    <row r="53" spans="1:13" x14ac:dyDescent="0.2">
      <c r="A53" s="8">
        <v>41334</v>
      </c>
      <c r="B53" s="16">
        <v>365540</v>
      </c>
      <c r="C53" s="16">
        <v>3971.12592</v>
      </c>
      <c r="D53" s="18"/>
      <c r="E53" s="76"/>
      <c r="F53" s="76"/>
      <c r="G53" s="106">
        <v>977.16</v>
      </c>
      <c r="H53" s="106">
        <v>1.5980000000000001</v>
      </c>
      <c r="I53" s="106" t="s">
        <v>30</v>
      </c>
      <c r="J53" s="31">
        <v>362.12</v>
      </c>
      <c r="K53" s="31" t="s">
        <v>30</v>
      </c>
      <c r="L53" s="18" t="s">
        <v>30</v>
      </c>
      <c r="M53" s="76"/>
    </row>
    <row r="54" spans="1:13" x14ac:dyDescent="0.2">
      <c r="A54" s="8">
        <v>41365</v>
      </c>
      <c r="B54" s="16">
        <v>370283</v>
      </c>
      <c r="C54" s="16">
        <v>4279.5606599999992</v>
      </c>
      <c r="D54" s="18"/>
      <c r="E54" s="76"/>
      <c r="F54" s="76"/>
      <c r="G54" s="106">
        <v>976.91700000000003</v>
      </c>
      <c r="H54" s="106">
        <v>1.8320000000000001</v>
      </c>
      <c r="I54" s="106" t="s">
        <v>30</v>
      </c>
      <c r="J54" s="31">
        <v>362.52</v>
      </c>
      <c r="K54" s="31" t="s">
        <v>30</v>
      </c>
      <c r="L54" s="18" t="s">
        <v>30</v>
      </c>
      <c r="M54" s="76"/>
    </row>
    <row r="55" spans="1:13" x14ac:dyDescent="0.2">
      <c r="A55" s="8">
        <v>41395</v>
      </c>
      <c r="B55" s="16">
        <v>362902</v>
      </c>
      <c r="C55" s="16">
        <v>3742.62664</v>
      </c>
      <c r="D55" s="18"/>
      <c r="E55" s="76"/>
      <c r="F55" s="76"/>
      <c r="G55" s="106">
        <v>976.774</v>
      </c>
      <c r="H55" s="106">
        <v>1.609</v>
      </c>
      <c r="I55" s="106" t="s">
        <v>30</v>
      </c>
      <c r="J55" s="31">
        <v>362.92</v>
      </c>
      <c r="K55" s="31" t="s">
        <v>30</v>
      </c>
      <c r="L55" s="18" t="s">
        <v>30</v>
      </c>
      <c r="M55" s="76"/>
    </row>
    <row r="56" spans="1:13" x14ac:dyDescent="0.2">
      <c r="A56" s="8">
        <v>41426</v>
      </c>
      <c r="B56" s="16">
        <v>335562</v>
      </c>
      <c r="C56" s="16">
        <v>3449.9069600000003</v>
      </c>
      <c r="D56" s="18"/>
      <c r="E56" s="76"/>
      <c r="F56" s="76"/>
      <c r="G56" s="106">
        <v>976.57</v>
      </c>
      <c r="H56" s="106">
        <v>1.548</v>
      </c>
      <c r="I56" s="106" t="s">
        <v>30</v>
      </c>
      <c r="J56" s="31">
        <v>363.26</v>
      </c>
      <c r="K56" s="31" t="s">
        <v>30</v>
      </c>
      <c r="L56" s="18" t="s">
        <v>30</v>
      </c>
      <c r="M56" s="76"/>
    </row>
    <row r="57" spans="1:13" x14ac:dyDescent="0.2">
      <c r="A57" s="8">
        <v>41456</v>
      </c>
      <c r="B57" s="16">
        <v>364655</v>
      </c>
      <c r="C57" s="16">
        <v>4653.7068399999998</v>
      </c>
      <c r="D57" s="18"/>
      <c r="E57" s="76"/>
      <c r="F57" s="76"/>
      <c r="G57" s="106">
        <v>977.673</v>
      </c>
      <c r="H57" s="106">
        <v>1.7230000000000001</v>
      </c>
      <c r="I57" s="106" t="s">
        <v>30</v>
      </c>
      <c r="J57" s="31">
        <v>363.55</v>
      </c>
      <c r="K57" s="31" t="s">
        <v>30</v>
      </c>
      <c r="L57" s="18" t="s">
        <v>30</v>
      </c>
      <c r="M57" s="76"/>
    </row>
    <row r="58" spans="1:13" x14ac:dyDescent="0.2">
      <c r="A58" s="8">
        <v>41487</v>
      </c>
      <c r="B58" s="16">
        <v>392773</v>
      </c>
      <c r="C58" s="16">
        <v>4561.5138799999995</v>
      </c>
      <c r="D58" s="18"/>
      <c r="E58" s="76"/>
      <c r="F58" s="76"/>
      <c r="G58" s="106">
        <v>978.34900000000005</v>
      </c>
      <c r="H58" s="106">
        <v>1.776</v>
      </c>
      <c r="I58" s="106" t="s">
        <v>30</v>
      </c>
      <c r="J58" s="31">
        <v>363.83</v>
      </c>
      <c r="K58" s="31" t="s">
        <v>30</v>
      </c>
      <c r="L58" s="18" t="s">
        <v>30</v>
      </c>
      <c r="M58" s="76"/>
    </row>
    <row r="59" spans="1:13" x14ac:dyDescent="0.2">
      <c r="A59" s="8">
        <v>41518</v>
      </c>
      <c r="B59" s="16">
        <v>340773</v>
      </c>
      <c r="C59" s="16">
        <v>6881.070200000001</v>
      </c>
      <c r="D59" s="18"/>
      <c r="E59" s="76"/>
      <c r="F59" s="76"/>
      <c r="G59" s="106">
        <v>979.36699999999996</v>
      </c>
      <c r="H59" s="106">
        <v>3.177</v>
      </c>
      <c r="I59" s="106" t="s">
        <v>30</v>
      </c>
      <c r="J59" s="31">
        <v>364.03</v>
      </c>
      <c r="K59" s="31" t="s">
        <v>30</v>
      </c>
      <c r="L59" s="18" t="s">
        <v>30</v>
      </c>
      <c r="M59" s="76"/>
    </row>
    <row r="60" spans="1:13" x14ac:dyDescent="0.2">
      <c r="A60" s="8">
        <v>41548</v>
      </c>
      <c r="B60" s="16">
        <v>435072</v>
      </c>
      <c r="C60" s="16">
        <v>7239.5454300000001</v>
      </c>
      <c r="D60" s="18"/>
      <c r="E60" s="76"/>
      <c r="F60" s="76"/>
      <c r="G60" s="106">
        <v>981.68299999999999</v>
      </c>
      <c r="H60" s="106">
        <v>3.7509999999999999</v>
      </c>
      <c r="I60" s="106" t="s">
        <v>30</v>
      </c>
      <c r="J60" s="31">
        <v>364.25</v>
      </c>
      <c r="K60" s="31" t="s">
        <v>30</v>
      </c>
      <c r="L60" s="18" t="s">
        <v>30</v>
      </c>
      <c r="M60" s="76"/>
    </row>
    <row r="61" spans="1:13" x14ac:dyDescent="0.2">
      <c r="A61" s="8">
        <v>41579</v>
      </c>
      <c r="B61" s="16">
        <v>333262</v>
      </c>
      <c r="C61" s="16">
        <v>5315.0216200000004</v>
      </c>
      <c r="D61" s="18"/>
      <c r="E61" s="76"/>
      <c r="F61" s="76"/>
      <c r="G61" s="106">
        <v>986.01400000000001</v>
      </c>
      <c r="H61" s="106">
        <v>3.1419999999999999</v>
      </c>
      <c r="I61" s="106" t="s">
        <v>30</v>
      </c>
      <c r="J61" s="31">
        <v>364.39</v>
      </c>
      <c r="K61" s="31" t="s">
        <v>30</v>
      </c>
      <c r="L61" s="18" t="s">
        <v>30</v>
      </c>
      <c r="M61" s="76"/>
    </row>
    <row r="62" spans="1:13" x14ac:dyDescent="0.2">
      <c r="A62" s="9">
        <v>41609</v>
      </c>
      <c r="B62" s="17">
        <v>369714</v>
      </c>
      <c r="C62" s="17">
        <v>7164.3416500000012</v>
      </c>
      <c r="D62" s="19"/>
      <c r="E62" s="77"/>
      <c r="F62" s="77"/>
      <c r="G62" s="107">
        <v>988.27700000000004</v>
      </c>
      <c r="H62" s="107">
        <v>2.7370000000000001</v>
      </c>
      <c r="I62" s="107" t="s">
        <v>30</v>
      </c>
      <c r="J62" s="33">
        <v>364.51</v>
      </c>
      <c r="K62" s="33" t="s">
        <v>30</v>
      </c>
      <c r="L62" s="19" t="s">
        <v>30</v>
      </c>
      <c r="M62" s="77"/>
    </row>
    <row r="63" spans="1:13" x14ac:dyDescent="0.2">
      <c r="A63" s="8">
        <v>41640</v>
      </c>
      <c r="B63" s="16">
        <v>384350</v>
      </c>
      <c r="C63" s="16">
        <v>9271.6734400000005</v>
      </c>
      <c r="D63" s="69"/>
      <c r="E63" s="75"/>
      <c r="F63" s="75"/>
      <c r="G63" s="108">
        <v>991.14400000000001</v>
      </c>
      <c r="H63" s="108">
        <v>3.32</v>
      </c>
      <c r="I63" s="108" t="s">
        <v>30</v>
      </c>
      <c r="J63" s="32">
        <v>373.09</v>
      </c>
      <c r="K63" s="32">
        <v>411.64</v>
      </c>
      <c r="L63" s="69" t="s">
        <v>30</v>
      </c>
      <c r="M63" s="75"/>
    </row>
    <row r="64" spans="1:13" x14ac:dyDescent="0.2">
      <c r="A64" s="8">
        <v>41671</v>
      </c>
      <c r="B64" s="16">
        <v>391127</v>
      </c>
      <c r="C64" s="16">
        <v>14745.595869999999</v>
      </c>
      <c r="D64" s="18"/>
      <c r="E64" s="76"/>
      <c r="F64" s="76"/>
      <c r="G64" s="106">
        <v>990.56399999999996</v>
      </c>
      <c r="H64" s="106">
        <v>3.839</v>
      </c>
      <c r="I64" s="106" t="s">
        <v>30</v>
      </c>
      <c r="J64" s="31">
        <v>373.45</v>
      </c>
      <c r="K64" s="31">
        <v>420.05</v>
      </c>
      <c r="L64" s="18" t="s">
        <v>30</v>
      </c>
      <c r="M64" s="76"/>
    </row>
    <row r="65" spans="1:13" x14ac:dyDescent="0.2">
      <c r="A65" s="8">
        <v>41699</v>
      </c>
      <c r="B65" s="16">
        <v>367466</v>
      </c>
      <c r="C65" s="16">
        <v>18977.252469999996</v>
      </c>
      <c r="D65" s="18"/>
      <c r="E65" s="76"/>
      <c r="F65" s="76"/>
      <c r="G65" s="106">
        <v>994.03399999999999</v>
      </c>
      <c r="H65" s="106">
        <v>4.8259999999999996</v>
      </c>
      <c r="I65" s="106" t="s">
        <v>30</v>
      </c>
      <c r="J65" s="31">
        <v>373.46</v>
      </c>
      <c r="K65" s="31">
        <v>420.98</v>
      </c>
      <c r="L65" s="18" t="s">
        <v>30</v>
      </c>
      <c r="M65" s="76"/>
    </row>
    <row r="66" spans="1:13" x14ac:dyDescent="0.2">
      <c r="A66" s="8">
        <v>41730</v>
      </c>
      <c r="B66" s="16">
        <v>421868</v>
      </c>
      <c r="C66" s="16">
        <v>15592.166969999998</v>
      </c>
      <c r="D66" s="18"/>
      <c r="E66" s="76"/>
      <c r="F66" s="76"/>
      <c r="G66" s="106">
        <v>998.476</v>
      </c>
      <c r="H66" s="106">
        <v>4.7220000000000004</v>
      </c>
      <c r="I66" s="106" t="s">
        <v>30</v>
      </c>
      <c r="J66" s="31">
        <v>373.43</v>
      </c>
      <c r="K66" s="31">
        <v>425.72</v>
      </c>
      <c r="L66" s="18" t="s">
        <v>30</v>
      </c>
      <c r="M66" s="76"/>
    </row>
    <row r="67" spans="1:13" x14ac:dyDescent="0.2">
      <c r="A67" s="8">
        <v>41760</v>
      </c>
      <c r="B67" s="16">
        <v>395627</v>
      </c>
      <c r="C67" s="16">
        <v>16208.483310000001</v>
      </c>
      <c r="D67" s="18"/>
      <c r="E67" s="76"/>
      <c r="F67" s="76"/>
      <c r="G67" s="106">
        <v>1001.751</v>
      </c>
      <c r="H67" s="106">
        <v>4.944</v>
      </c>
      <c r="I67" s="106" t="s">
        <v>30</v>
      </c>
      <c r="J67" s="31">
        <v>373.51</v>
      </c>
      <c r="K67" s="31">
        <v>418.35</v>
      </c>
      <c r="L67" s="18" t="s">
        <v>30</v>
      </c>
      <c r="M67" s="76"/>
    </row>
    <row r="68" spans="1:13" x14ac:dyDescent="0.2">
      <c r="A68" s="8">
        <v>41791</v>
      </c>
      <c r="B68" s="16">
        <v>369472</v>
      </c>
      <c r="C68" s="16">
        <v>13978.36393</v>
      </c>
      <c r="D68" s="18"/>
      <c r="E68" s="76"/>
      <c r="F68" s="76"/>
      <c r="G68" s="106">
        <v>1005.325</v>
      </c>
      <c r="H68" s="106">
        <v>5.3239999999999998</v>
      </c>
      <c r="I68" s="106" t="s">
        <v>30</v>
      </c>
      <c r="J68" s="31">
        <v>373.58</v>
      </c>
      <c r="K68" s="31">
        <v>419.88</v>
      </c>
      <c r="L68" s="18" t="s">
        <v>30</v>
      </c>
      <c r="M68" s="76"/>
    </row>
    <row r="69" spans="1:13" x14ac:dyDescent="0.2">
      <c r="A69" s="8">
        <v>41821</v>
      </c>
      <c r="B69" s="16">
        <v>403434</v>
      </c>
      <c r="C69" s="16">
        <v>11217.666050000002</v>
      </c>
      <c r="D69" s="18"/>
      <c r="E69" s="76"/>
      <c r="F69" s="76"/>
      <c r="G69" s="106">
        <v>1009.143</v>
      </c>
      <c r="H69" s="106">
        <v>5.6950000000000003</v>
      </c>
      <c r="I69" s="106" t="s">
        <v>30</v>
      </c>
      <c r="J69" s="31">
        <v>373.76</v>
      </c>
      <c r="K69" s="31">
        <v>417.5</v>
      </c>
      <c r="L69" s="18" t="s">
        <v>30</v>
      </c>
      <c r="M69" s="76"/>
    </row>
    <row r="70" spans="1:13" x14ac:dyDescent="0.2">
      <c r="A70" s="8">
        <v>41852</v>
      </c>
      <c r="B70" s="16">
        <v>411341</v>
      </c>
      <c r="C70" s="16">
        <v>7195.3422799999998</v>
      </c>
      <c r="D70" s="18"/>
      <c r="E70" s="76"/>
      <c r="F70" s="76"/>
      <c r="G70" s="106">
        <v>1012.093</v>
      </c>
      <c r="H70" s="106">
        <v>3.262</v>
      </c>
      <c r="I70" s="106" t="s">
        <v>30</v>
      </c>
      <c r="J70" s="31">
        <v>373.96</v>
      </c>
      <c r="K70" s="31">
        <v>429.81</v>
      </c>
      <c r="L70" s="18" t="s">
        <v>30</v>
      </c>
      <c r="M70" s="76"/>
    </row>
    <row r="71" spans="1:13" x14ac:dyDescent="0.2">
      <c r="A71" s="8">
        <v>41883</v>
      </c>
      <c r="B71" s="16">
        <v>365156</v>
      </c>
      <c r="C71" s="16">
        <v>8034.6403700000001</v>
      </c>
      <c r="D71" s="18"/>
      <c r="E71" s="76"/>
      <c r="F71" s="76"/>
      <c r="G71" s="106">
        <v>1014.044</v>
      </c>
      <c r="H71" s="106">
        <v>3.2869999999999999</v>
      </c>
      <c r="I71" s="106" t="s">
        <v>30</v>
      </c>
      <c r="J71" s="31">
        <v>374.18</v>
      </c>
      <c r="K71" s="31">
        <v>449.61</v>
      </c>
      <c r="L71" s="18" t="s">
        <v>30</v>
      </c>
      <c r="M71" s="76"/>
    </row>
    <row r="72" spans="1:13" x14ac:dyDescent="0.2">
      <c r="A72" s="8">
        <v>41913</v>
      </c>
      <c r="B72" s="16">
        <v>423545</v>
      </c>
      <c r="C72" s="16">
        <v>8441.5405500000015</v>
      </c>
      <c r="D72" s="18"/>
      <c r="E72" s="76"/>
      <c r="F72" s="76"/>
      <c r="G72" s="106">
        <v>1014.615</v>
      </c>
      <c r="H72" s="106">
        <v>3.1120000000000001</v>
      </c>
      <c r="I72" s="106" t="s">
        <v>30</v>
      </c>
      <c r="J72" s="31">
        <v>374.51</v>
      </c>
      <c r="K72" s="31">
        <v>467.41</v>
      </c>
      <c r="L72" s="18" t="s">
        <v>30</v>
      </c>
      <c r="M72" s="76"/>
    </row>
    <row r="73" spans="1:13" x14ac:dyDescent="0.2">
      <c r="A73" s="8">
        <v>41944</v>
      </c>
      <c r="B73" s="16">
        <v>366132</v>
      </c>
      <c r="C73" s="16">
        <v>6399.9397399999998</v>
      </c>
      <c r="D73" s="18"/>
      <c r="E73" s="76"/>
      <c r="F73" s="76"/>
      <c r="G73" s="106">
        <v>1017.497</v>
      </c>
      <c r="H73" s="106">
        <v>2.319</v>
      </c>
      <c r="I73" s="106" t="s">
        <v>30</v>
      </c>
      <c r="J73" s="31">
        <v>374.73</v>
      </c>
      <c r="K73" s="31">
        <v>478.07</v>
      </c>
      <c r="L73" s="18" t="s">
        <v>30</v>
      </c>
      <c r="M73" s="76"/>
    </row>
    <row r="74" spans="1:13" x14ac:dyDescent="0.2">
      <c r="A74" s="9">
        <v>41974</v>
      </c>
      <c r="B74" s="17">
        <v>422581</v>
      </c>
      <c r="C74" s="17">
        <v>5843.5902900000001</v>
      </c>
      <c r="D74" s="19"/>
      <c r="E74" s="77"/>
      <c r="F74" s="77"/>
      <c r="G74" s="107">
        <v>1018.814</v>
      </c>
      <c r="H74" s="107">
        <v>1.9410000000000001</v>
      </c>
      <c r="I74" s="107" t="s">
        <v>30</v>
      </c>
      <c r="J74" s="33">
        <v>374.88</v>
      </c>
      <c r="K74" s="33">
        <v>476.06</v>
      </c>
      <c r="L74" s="19" t="s">
        <v>30</v>
      </c>
      <c r="M74" s="77"/>
    </row>
    <row r="75" spans="1:13" x14ac:dyDescent="0.2">
      <c r="A75" s="8">
        <v>42005</v>
      </c>
      <c r="B75" s="16">
        <v>396406</v>
      </c>
      <c r="C75" s="16">
        <v>7046.3457399999998</v>
      </c>
      <c r="D75" s="69"/>
      <c r="E75" s="75"/>
      <c r="F75" s="75"/>
      <c r="G75" s="108">
        <v>1019.249</v>
      </c>
      <c r="H75" s="108">
        <v>1.6679999999999999</v>
      </c>
      <c r="I75" s="108" t="s">
        <v>30</v>
      </c>
      <c r="J75" s="32">
        <v>380.07</v>
      </c>
      <c r="K75" s="32">
        <v>488.89</v>
      </c>
      <c r="L75" s="69" t="s">
        <v>30</v>
      </c>
      <c r="M75" s="75"/>
    </row>
    <row r="76" spans="1:13" x14ac:dyDescent="0.2">
      <c r="A76" s="8">
        <v>42036</v>
      </c>
      <c r="B76" s="16">
        <v>399707</v>
      </c>
      <c r="C76" s="16">
        <v>5241.8183200000003</v>
      </c>
      <c r="D76" s="18"/>
      <c r="E76" s="76"/>
      <c r="F76" s="76"/>
      <c r="G76" s="106">
        <v>1014.467</v>
      </c>
      <c r="H76" s="106">
        <v>2.0110000000000001</v>
      </c>
      <c r="I76" s="106" t="s">
        <v>30</v>
      </c>
      <c r="J76" s="31">
        <v>380.6</v>
      </c>
      <c r="K76" s="31">
        <v>502.97</v>
      </c>
      <c r="L76" s="18" t="s">
        <v>30</v>
      </c>
      <c r="M76" s="76"/>
    </row>
    <row r="77" spans="1:13" x14ac:dyDescent="0.2">
      <c r="A77" s="8">
        <v>42064</v>
      </c>
      <c r="B77" s="16">
        <v>373886</v>
      </c>
      <c r="C77" s="16">
        <v>8677.3955500000011</v>
      </c>
      <c r="D77" s="18"/>
      <c r="E77" s="76"/>
      <c r="F77" s="76"/>
      <c r="G77" s="106">
        <v>1014.222</v>
      </c>
      <c r="H77" s="106">
        <v>2.2189999999999999</v>
      </c>
      <c r="I77" s="106" t="s">
        <v>30</v>
      </c>
      <c r="J77" s="31">
        <v>380.97</v>
      </c>
      <c r="K77" s="31">
        <v>505.15</v>
      </c>
      <c r="L77" s="18" t="s">
        <v>30</v>
      </c>
      <c r="M77" s="76"/>
    </row>
    <row r="78" spans="1:13" x14ac:dyDescent="0.2">
      <c r="A78" s="8">
        <v>42095</v>
      </c>
      <c r="B78" s="16">
        <v>467694</v>
      </c>
      <c r="C78" s="16">
        <v>5176.5560099999993</v>
      </c>
      <c r="D78" s="18"/>
      <c r="E78" s="76"/>
      <c r="F78" s="76"/>
      <c r="G78" s="106">
        <v>1015.389</v>
      </c>
      <c r="H78" s="106">
        <v>1.5069999999999999</v>
      </c>
      <c r="I78" s="106" t="s">
        <v>30</v>
      </c>
      <c r="J78" s="31">
        <v>382.27</v>
      </c>
      <c r="K78" s="31">
        <v>506.04</v>
      </c>
      <c r="L78" s="18" t="s">
        <v>30</v>
      </c>
      <c r="M78" s="76"/>
    </row>
    <row r="79" spans="1:13" x14ac:dyDescent="0.2">
      <c r="A79" s="8">
        <v>42125</v>
      </c>
      <c r="B79" s="16">
        <v>331624</v>
      </c>
      <c r="C79" s="16">
        <v>5481.4256700000005</v>
      </c>
      <c r="D79" s="18"/>
      <c r="E79" s="76"/>
      <c r="F79" s="76"/>
      <c r="G79" s="106">
        <v>1015.076</v>
      </c>
      <c r="H79" s="106">
        <v>2.302</v>
      </c>
      <c r="I79" s="106" t="s">
        <v>30</v>
      </c>
      <c r="J79" s="31">
        <v>382.83</v>
      </c>
      <c r="K79" s="31">
        <v>483.78</v>
      </c>
      <c r="L79" s="18" t="s">
        <v>30</v>
      </c>
      <c r="M79" s="76"/>
    </row>
    <row r="80" spans="1:13" x14ac:dyDescent="0.2">
      <c r="A80" s="8">
        <v>42156</v>
      </c>
      <c r="B80" s="16">
        <v>402974</v>
      </c>
      <c r="C80" s="16">
        <v>6882.0378800000008</v>
      </c>
      <c r="D80" s="18"/>
      <c r="E80" s="76"/>
      <c r="F80" s="76"/>
      <c r="G80" s="106">
        <v>1016.376</v>
      </c>
      <c r="H80" s="106">
        <v>4.383</v>
      </c>
      <c r="I80" s="106" t="s">
        <v>30</v>
      </c>
      <c r="J80" s="31">
        <v>383.23</v>
      </c>
      <c r="K80" s="31">
        <v>453.86</v>
      </c>
      <c r="L80" s="18" t="s">
        <v>30</v>
      </c>
      <c r="M80" s="76"/>
    </row>
    <row r="81" spans="1:13" x14ac:dyDescent="0.2">
      <c r="A81" s="8">
        <v>42186</v>
      </c>
      <c r="B81" s="16">
        <v>432714</v>
      </c>
      <c r="C81" s="16">
        <v>6061.0296799999996</v>
      </c>
      <c r="D81" s="18"/>
      <c r="E81" s="76"/>
      <c r="F81" s="76"/>
      <c r="G81" s="106">
        <v>1019.049</v>
      </c>
      <c r="H81" s="106">
        <v>4.0519999999999996</v>
      </c>
      <c r="I81" s="106" t="s">
        <v>30</v>
      </c>
      <c r="J81" s="31">
        <v>383.55</v>
      </c>
      <c r="K81" s="31">
        <v>451.82</v>
      </c>
      <c r="L81" s="18" t="s">
        <v>30</v>
      </c>
      <c r="M81" s="76"/>
    </row>
    <row r="82" spans="1:13" x14ac:dyDescent="0.2">
      <c r="A82" s="8">
        <v>42217</v>
      </c>
      <c r="B82" s="16">
        <v>402176</v>
      </c>
      <c r="C82" s="16">
        <v>3757.5228900000002</v>
      </c>
      <c r="D82" s="18"/>
      <c r="E82" s="76"/>
      <c r="F82" s="76"/>
      <c r="G82" s="106">
        <v>1021.463</v>
      </c>
      <c r="H82" s="106">
        <v>1.8480000000000001</v>
      </c>
      <c r="I82" s="106" t="s">
        <v>30</v>
      </c>
      <c r="J82" s="31">
        <v>383.75</v>
      </c>
      <c r="K82" s="31">
        <v>434.56</v>
      </c>
      <c r="L82" s="18" t="s">
        <v>30</v>
      </c>
      <c r="M82" s="76"/>
    </row>
    <row r="83" spans="1:13" x14ac:dyDescent="0.2">
      <c r="A83" s="8">
        <v>42248</v>
      </c>
      <c r="B83" s="16">
        <v>379128</v>
      </c>
      <c r="C83" s="16">
        <v>6619.5430200000001</v>
      </c>
      <c r="D83" s="18"/>
      <c r="E83" s="76"/>
      <c r="F83" s="76"/>
      <c r="G83" s="106">
        <v>1022.934</v>
      </c>
      <c r="H83" s="106">
        <v>3.4870000000000001</v>
      </c>
      <c r="I83" s="106" t="s">
        <v>30</v>
      </c>
      <c r="J83" s="31">
        <v>383.92</v>
      </c>
      <c r="K83" s="31">
        <v>444.98</v>
      </c>
      <c r="L83" s="18" t="s">
        <v>30</v>
      </c>
      <c r="M83" s="76"/>
    </row>
    <row r="84" spans="1:13" x14ac:dyDescent="0.2">
      <c r="A84" s="8">
        <v>42278</v>
      </c>
      <c r="B84" s="16">
        <v>435961</v>
      </c>
      <c r="C84" s="16">
        <v>11030.895579999999</v>
      </c>
      <c r="D84" s="18"/>
      <c r="E84" s="76"/>
      <c r="F84" s="76"/>
      <c r="G84" s="106">
        <v>1025.5060000000001</v>
      </c>
      <c r="H84" s="106">
        <v>4.8819999999999997</v>
      </c>
      <c r="I84" s="106" t="s">
        <v>30</v>
      </c>
      <c r="J84" s="31">
        <v>384.23</v>
      </c>
      <c r="K84" s="31">
        <v>434.94</v>
      </c>
      <c r="L84" s="18" t="s">
        <v>30</v>
      </c>
      <c r="M84" s="76"/>
    </row>
    <row r="85" spans="1:13" x14ac:dyDescent="0.2">
      <c r="A85" s="8">
        <v>42309</v>
      </c>
      <c r="B85" s="16">
        <v>381547</v>
      </c>
      <c r="C85" s="16">
        <v>7393.0842199999997</v>
      </c>
      <c r="D85" s="18"/>
      <c r="E85" s="76"/>
      <c r="F85" s="76"/>
      <c r="G85" s="106">
        <v>1029.7249999999999</v>
      </c>
      <c r="H85" s="106">
        <v>3.0019999999999998</v>
      </c>
      <c r="I85" s="106" t="s">
        <v>30</v>
      </c>
      <c r="J85" s="31">
        <v>385.23</v>
      </c>
      <c r="K85" s="31">
        <v>438.76</v>
      </c>
      <c r="L85" s="18" t="s">
        <v>30</v>
      </c>
      <c r="M85" s="76"/>
    </row>
    <row r="86" spans="1:13" x14ac:dyDescent="0.2">
      <c r="A86" s="9">
        <v>42339</v>
      </c>
      <c r="B86" s="17">
        <v>480710</v>
      </c>
      <c r="C86" s="17">
        <v>7222.6951700000009</v>
      </c>
      <c r="D86" s="19"/>
      <c r="E86" s="77"/>
      <c r="F86" s="77"/>
      <c r="G86" s="107">
        <v>1032.1969999999999</v>
      </c>
      <c r="H86" s="107">
        <v>3.1030000000000002</v>
      </c>
      <c r="I86" s="107" t="s">
        <v>30</v>
      </c>
      <c r="J86" s="33">
        <v>385.36</v>
      </c>
      <c r="K86" s="33">
        <v>442.69</v>
      </c>
      <c r="L86" s="19" t="s">
        <v>30</v>
      </c>
      <c r="M86" s="77"/>
    </row>
    <row r="87" spans="1:13" x14ac:dyDescent="0.2">
      <c r="A87" s="8">
        <v>42370</v>
      </c>
      <c r="B87" s="16">
        <v>337648</v>
      </c>
      <c r="C87" s="16">
        <v>7853.7246400000004</v>
      </c>
      <c r="D87" s="69"/>
      <c r="E87" s="75"/>
      <c r="F87" s="75"/>
      <c r="G87" s="108">
        <v>1034.106</v>
      </c>
      <c r="H87" s="108">
        <v>2.8380000000000001</v>
      </c>
      <c r="I87" s="108" t="s">
        <v>30</v>
      </c>
      <c r="J87" s="32">
        <v>387.49</v>
      </c>
      <c r="K87" s="32">
        <v>436.37</v>
      </c>
      <c r="L87" s="69" t="s">
        <v>30</v>
      </c>
      <c r="M87" s="75"/>
    </row>
    <row r="88" spans="1:13" x14ac:dyDescent="0.2">
      <c r="A88" s="8">
        <v>42401</v>
      </c>
      <c r="B88" s="16">
        <v>411555</v>
      </c>
      <c r="C88" s="16">
        <v>7197.5926099999997</v>
      </c>
      <c r="D88" s="18"/>
      <c r="E88" s="76"/>
      <c r="F88" s="76"/>
      <c r="G88" s="106">
        <v>1033.106</v>
      </c>
      <c r="H88" s="106">
        <v>3.5139999999999998</v>
      </c>
      <c r="I88" s="106" t="s">
        <v>30</v>
      </c>
      <c r="J88" s="31">
        <v>388.09</v>
      </c>
      <c r="K88" s="31">
        <v>443.48</v>
      </c>
      <c r="L88" s="18" t="s">
        <v>30</v>
      </c>
      <c r="M88" s="76"/>
    </row>
    <row r="89" spans="1:13" x14ac:dyDescent="0.2">
      <c r="A89" s="8">
        <v>42430</v>
      </c>
      <c r="B89" s="16">
        <v>422032</v>
      </c>
      <c r="C89" s="16">
        <v>8770.1585000000014</v>
      </c>
      <c r="D89" s="18"/>
      <c r="E89" s="76"/>
      <c r="F89" s="76"/>
      <c r="G89" s="106">
        <v>1035.0219999999999</v>
      </c>
      <c r="H89" s="106">
        <v>3.637</v>
      </c>
      <c r="I89" s="106" t="s">
        <v>30</v>
      </c>
      <c r="J89" s="31">
        <v>388.34</v>
      </c>
      <c r="K89" s="31">
        <v>442.46</v>
      </c>
      <c r="L89" s="18" t="s">
        <v>30</v>
      </c>
      <c r="M89" s="76"/>
    </row>
    <row r="90" spans="1:13" x14ac:dyDescent="0.2">
      <c r="A90" s="8">
        <v>42461</v>
      </c>
      <c r="B90" s="16">
        <v>433606</v>
      </c>
      <c r="C90" s="16">
        <v>8515.3560199999993</v>
      </c>
      <c r="D90" s="18"/>
      <c r="E90" s="76"/>
      <c r="F90" s="76"/>
      <c r="G90" s="106">
        <v>1036.702</v>
      </c>
      <c r="H90" s="106">
        <v>3.6190000000000002</v>
      </c>
      <c r="I90" s="106" t="s">
        <v>30</v>
      </c>
      <c r="J90" s="31">
        <v>389.01</v>
      </c>
      <c r="K90" s="31">
        <v>448.9</v>
      </c>
      <c r="L90" s="18" t="s">
        <v>30</v>
      </c>
      <c r="M90" s="76"/>
    </row>
    <row r="91" spans="1:13" x14ac:dyDescent="0.2">
      <c r="A91" s="8">
        <v>42491</v>
      </c>
      <c r="B91" s="16">
        <v>390178</v>
      </c>
      <c r="C91" s="16">
        <v>11030.02435</v>
      </c>
      <c r="D91" s="18"/>
      <c r="E91" s="76"/>
      <c r="F91" s="76"/>
      <c r="G91" s="106">
        <v>1039.068</v>
      </c>
      <c r="H91" s="106">
        <v>4.38</v>
      </c>
      <c r="I91" s="106" t="s">
        <v>30</v>
      </c>
      <c r="J91" s="31">
        <v>389.4</v>
      </c>
      <c r="K91" s="31">
        <v>456.31</v>
      </c>
      <c r="L91" s="18" t="s">
        <v>30</v>
      </c>
      <c r="M91" s="76"/>
    </row>
    <row r="92" spans="1:13" x14ac:dyDescent="0.2">
      <c r="A92" s="8">
        <v>42522</v>
      </c>
      <c r="B92" s="16">
        <v>426423</v>
      </c>
      <c r="C92" s="16">
        <v>8849.4089600000007</v>
      </c>
      <c r="D92" s="18"/>
      <c r="E92" s="76"/>
      <c r="F92" s="76"/>
      <c r="G92" s="106">
        <v>1041.894</v>
      </c>
      <c r="H92" s="106">
        <v>5.6340000000000003</v>
      </c>
      <c r="I92" s="106" t="s">
        <v>30</v>
      </c>
      <c r="J92" s="31">
        <v>389.83</v>
      </c>
      <c r="K92" s="31">
        <v>461.23</v>
      </c>
      <c r="L92" s="18" t="s">
        <v>30</v>
      </c>
      <c r="M92" s="76"/>
    </row>
    <row r="93" spans="1:13" x14ac:dyDescent="0.2">
      <c r="A93" s="8">
        <v>42552</v>
      </c>
      <c r="B93" s="16">
        <v>410084</v>
      </c>
      <c r="C93" s="16">
        <v>6507.9272000000001</v>
      </c>
      <c r="D93" s="18"/>
      <c r="E93" s="76"/>
      <c r="F93" s="76"/>
      <c r="G93" s="106">
        <v>1043.914</v>
      </c>
      <c r="H93" s="106">
        <v>2.4670000000000001</v>
      </c>
      <c r="I93" s="106" t="s">
        <v>30</v>
      </c>
      <c r="J93" s="31">
        <v>390.2</v>
      </c>
      <c r="K93" s="31">
        <v>481.93</v>
      </c>
      <c r="L93" s="18" t="s">
        <v>30</v>
      </c>
      <c r="M93" s="76"/>
    </row>
    <row r="94" spans="1:13" x14ac:dyDescent="0.2">
      <c r="A94" s="8">
        <v>42583</v>
      </c>
      <c r="B94" s="16">
        <v>449225</v>
      </c>
      <c r="C94" s="16">
        <v>6323.3618899999992</v>
      </c>
      <c r="D94" s="18"/>
      <c r="E94" s="76"/>
      <c r="F94" s="76"/>
      <c r="G94" s="106">
        <v>1044.7370000000001</v>
      </c>
      <c r="H94" s="106">
        <v>2.7879999999999998</v>
      </c>
      <c r="I94" s="106" t="s">
        <v>30</v>
      </c>
      <c r="J94" s="31">
        <v>390.51</v>
      </c>
      <c r="K94" s="31">
        <v>492.31</v>
      </c>
      <c r="L94" s="18" t="s">
        <v>30</v>
      </c>
      <c r="M94" s="76"/>
    </row>
    <row r="95" spans="1:13" x14ac:dyDescent="0.2">
      <c r="A95" s="8">
        <v>42614</v>
      </c>
      <c r="B95" s="16">
        <v>417179</v>
      </c>
      <c r="C95" s="16">
        <v>5954.4165399999993</v>
      </c>
      <c r="D95" s="18"/>
      <c r="E95" s="76"/>
      <c r="F95" s="76"/>
      <c r="G95" s="106">
        <v>1045.2090000000001</v>
      </c>
      <c r="H95" s="106">
        <v>2.556</v>
      </c>
      <c r="I95" s="106" t="s">
        <v>30</v>
      </c>
      <c r="J95" s="31">
        <v>390.8</v>
      </c>
      <c r="K95" s="31">
        <v>501.56</v>
      </c>
      <c r="L95" s="18" t="s">
        <v>30</v>
      </c>
      <c r="M95" s="76"/>
    </row>
    <row r="96" spans="1:13" x14ac:dyDescent="0.2">
      <c r="A96" s="8">
        <v>42644</v>
      </c>
      <c r="B96" s="16">
        <v>417772</v>
      </c>
      <c r="C96" s="16">
        <v>7323.4103399999995</v>
      </c>
      <c r="D96" s="18"/>
      <c r="E96" s="76"/>
      <c r="F96" s="76"/>
      <c r="G96" s="106">
        <v>1045.1099999999999</v>
      </c>
      <c r="H96" s="106">
        <v>2.6070000000000002</v>
      </c>
      <c r="I96" s="106" t="s">
        <v>30</v>
      </c>
      <c r="J96" s="31">
        <v>391.15</v>
      </c>
      <c r="K96" s="31">
        <v>501.14</v>
      </c>
      <c r="L96" s="18" t="s">
        <v>30</v>
      </c>
      <c r="M96" s="76"/>
    </row>
    <row r="97" spans="1:13" x14ac:dyDescent="0.2">
      <c r="A97" s="8">
        <v>42675</v>
      </c>
      <c r="B97" s="16">
        <v>394119</v>
      </c>
      <c r="C97" s="16">
        <v>7535.1967999999997</v>
      </c>
      <c r="D97" s="18"/>
      <c r="E97" s="76"/>
      <c r="F97" s="76"/>
      <c r="G97" s="106">
        <v>1047.5989999999999</v>
      </c>
      <c r="H97" s="106">
        <v>2.85</v>
      </c>
      <c r="I97" s="106" t="s">
        <v>30</v>
      </c>
      <c r="J97" s="31">
        <v>391.35</v>
      </c>
      <c r="K97" s="31">
        <v>502.75</v>
      </c>
      <c r="L97" s="18" t="s">
        <v>30</v>
      </c>
      <c r="M97" s="76"/>
    </row>
    <row r="98" spans="1:13" x14ac:dyDescent="0.2">
      <c r="A98" s="9">
        <v>42705</v>
      </c>
      <c r="B98" s="17">
        <v>447581</v>
      </c>
      <c r="C98" s="17">
        <v>6152.5771900000009</v>
      </c>
      <c r="D98" s="19"/>
      <c r="E98" s="77"/>
      <c r="F98" s="77"/>
      <c r="G98" s="107">
        <v>1048.8420000000001</v>
      </c>
      <c r="H98" s="107">
        <v>2.2639999999999998</v>
      </c>
      <c r="I98" s="107" t="s">
        <v>30</v>
      </c>
      <c r="J98" s="33">
        <v>391.53</v>
      </c>
      <c r="K98" s="33">
        <v>502.25</v>
      </c>
      <c r="L98" s="19" t="s">
        <v>30</v>
      </c>
      <c r="M98" s="77"/>
    </row>
    <row r="99" spans="1:13" x14ac:dyDescent="0.2">
      <c r="A99" s="8">
        <v>42736</v>
      </c>
      <c r="B99" s="16">
        <v>402640</v>
      </c>
      <c r="C99" s="16">
        <v>8387.6126999999997</v>
      </c>
      <c r="D99" s="69"/>
      <c r="E99" s="75"/>
      <c r="F99" s="75"/>
      <c r="G99" s="108">
        <v>1049.2760000000001</v>
      </c>
      <c r="H99" s="108">
        <v>1.877</v>
      </c>
      <c r="I99" s="108" t="s">
        <v>30</v>
      </c>
      <c r="J99" s="32">
        <v>399.26</v>
      </c>
      <c r="K99" s="32">
        <v>498.67</v>
      </c>
      <c r="L99" s="69" t="s">
        <v>30</v>
      </c>
      <c r="M99" s="75"/>
    </row>
    <row r="100" spans="1:13" x14ac:dyDescent="0.2">
      <c r="A100" s="8">
        <v>42767</v>
      </c>
      <c r="B100" s="16">
        <v>423802</v>
      </c>
      <c r="C100" s="16">
        <v>4359.8322699999999</v>
      </c>
      <c r="D100" s="18"/>
      <c r="E100" s="76"/>
      <c r="F100" s="76"/>
      <c r="G100" s="106">
        <v>1042.7619999999999</v>
      </c>
      <c r="H100" s="106">
        <v>1.8120000000000001</v>
      </c>
      <c r="I100" s="106" t="s">
        <v>30</v>
      </c>
      <c r="J100" s="31">
        <v>399.96</v>
      </c>
      <c r="K100" s="31">
        <v>501.77</v>
      </c>
      <c r="L100" s="18" t="s">
        <v>30</v>
      </c>
      <c r="M100" s="76"/>
    </row>
    <row r="101" spans="1:13" x14ac:dyDescent="0.2">
      <c r="A101" s="8">
        <v>42795</v>
      </c>
      <c r="B101" s="16">
        <v>454917</v>
      </c>
      <c r="C101" s="16">
        <v>7334.4357699999991</v>
      </c>
      <c r="D101" s="18"/>
      <c r="E101" s="76"/>
      <c r="F101" s="76"/>
      <c r="G101" s="106">
        <v>1042.1869999999999</v>
      </c>
      <c r="H101" s="106">
        <v>2.4209999999999998</v>
      </c>
      <c r="I101" s="106" t="s">
        <v>30</v>
      </c>
      <c r="J101" s="31">
        <v>400.26</v>
      </c>
      <c r="K101" s="31">
        <v>469.85</v>
      </c>
      <c r="L101" s="18" t="s">
        <v>30</v>
      </c>
      <c r="M101" s="76"/>
    </row>
    <row r="102" spans="1:13" x14ac:dyDescent="0.2">
      <c r="A102" s="8">
        <v>42826</v>
      </c>
      <c r="B102" s="16">
        <v>430768</v>
      </c>
      <c r="C102" s="16">
        <v>4770.7987499999999</v>
      </c>
      <c r="D102" s="18"/>
      <c r="E102" s="76"/>
      <c r="F102" s="76"/>
      <c r="G102" s="106">
        <v>1043.627</v>
      </c>
      <c r="H102" s="106">
        <v>2.3860000000000001</v>
      </c>
      <c r="I102" s="106" t="s">
        <v>30</v>
      </c>
      <c r="J102" s="31">
        <v>400.92</v>
      </c>
      <c r="K102" s="31">
        <v>439.57</v>
      </c>
      <c r="L102" s="18" t="s">
        <v>30</v>
      </c>
      <c r="M102" s="76"/>
    </row>
    <row r="103" spans="1:13" x14ac:dyDescent="0.2">
      <c r="A103" s="8">
        <v>42856</v>
      </c>
      <c r="B103" s="16">
        <v>402196</v>
      </c>
      <c r="C103" s="16">
        <v>6491.7274200000002</v>
      </c>
      <c r="D103" s="18"/>
      <c r="E103" s="76"/>
      <c r="F103" s="76"/>
      <c r="G103" s="106">
        <v>1044.8710000000001</v>
      </c>
      <c r="H103" s="106">
        <v>3.706</v>
      </c>
      <c r="I103" s="106" t="s">
        <v>30</v>
      </c>
      <c r="J103" s="31">
        <v>401.08</v>
      </c>
      <c r="K103" s="31">
        <v>442.86</v>
      </c>
      <c r="L103" s="18" t="s">
        <v>30</v>
      </c>
      <c r="M103" s="76"/>
    </row>
    <row r="104" spans="1:13" x14ac:dyDescent="0.2">
      <c r="A104" s="8">
        <v>42887</v>
      </c>
      <c r="B104" s="16">
        <v>460334</v>
      </c>
      <c r="C104" s="16">
        <v>6727.8339500000002</v>
      </c>
      <c r="D104" s="18"/>
      <c r="E104" s="76"/>
      <c r="F104" s="76"/>
      <c r="G104" s="106">
        <v>1046.877</v>
      </c>
      <c r="H104" s="106">
        <v>4.46</v>
      </c>
      <c r="I104" s="106" t="s">
        <v>30</v>
      </c>
      <c r="J104" s="31">
        <v>401.28</v>
      </c>
      <c r="K104" s="31">
        <v>456.27</v>
      </c>
      <c r="L104" s="18" t="s">
        <v>30</v>
      </c>
      <c r="M104" s="76"/>
    </row>
    <row r="105" spans="1:13" x14ac:dyDescent="0.2">
      <c r="A105" s="8">
        <v>42917</v>
      </c>
      <c r="B105" s="16">
        <v>404043</v>
      </c>
      <c r="C105" s="16">
        <v>4756.0071800000005</v>
      </c>
      <c r="D105" s="18"/>
      <c r="E105" s="76"/>
      <c r="F105" s="76"/>
      <c r="G105" s="106">
        <v>1050.335</v>
      </c>
      <c r="H105" s="106">
        <v>3.347</v>
      </c>
      <c r="I105" s="106" t="s">
        <v>30</v>
      </c>
      <c r="J105" s="31">
        <v>401.54</v>
      </c>
      <c r="K105" s="31">
        <v>461.71</v>
      </c>
      <c r="L105" s="18" t="s">
        <v>30</v>
      </c>
      <c r="M105" s="76"/>
    </row>
    <row r="106" spans="1:13" x14ac:dyDescent="0.2">
      <c r="A106" s="8">
        <v>42948</v>
      </c>
      <c r="B106" s="16">
        <v>506908</v>
      </c>
      <c r="C106" s="16">
        <v>5464.2600899999998</v>
      </c>
      <c r="D106" s="18"/>
      <c r="E106" s="76"/>
      <c r="F106" s="76"/>
      <c r="G106" s="106">
        <v>1052.8130000000001</v>
      </c>
      <c r="H106" s="106">
        <v>3.8149999999999999</v>
      </c>
      <c r="I106" s="106" t="s">
        <v>30</v>
      </c>
      <c r="J106" s="31">
        <v>401.73</v>
      </c>
      <c r="K106" s="31">
        <v>456.6</v>
      </c>
      <c r="L106" s="18" t="s">
        <v>30</v>
      </c>
      <c r="M106" s="76"/>
    </row>
    <row r="107" spans="1:13" x14ac:dyDescent="0.2">
      <c r="A107" s="8">
        <v>42979</v>
      </c>
      <c r="B107" s="16">
        <v>389129</v>
      </c>
      <c r="C107" s="16">
        <v>5780.7954599999994</v>
      </c>
      <c r="D107" s="18"/>
      <c r="E107" s="76"/>
      <c r="F107" s="76"/>
      <c r="G107" s="106">
        <v>1055.1679999999999</v>
      </c>
      <c r="H107" s="106">
        <v>3.45</v>
      </c>
      <c r="I107" s="106" t="s">
        <v>30</v>
      </c>
      <c r="J107" s="31">
        <v>401.96</v>
      </c>
      <c r="K107" s="31">
        <v>468.65</v>
      </c>
      <c r="L107" s="18" t="s">
        <v>30</v>
      </c>
      <c r="M107" s="76"/>
    </row>
    <row r="108" spans="1:13" x14ac:dyDescent="0.2">
      <c r="A108" s="8">
        <v>43009</v>
      </c>
      <c r="B108" s="16">
        <v>437860</v>
      </c>
      <c r="C108" s="16">
        <v>7743.2501199999997</v>
      </c>
      <c r="D108" s="18"/>
      <c r="E108" s="76"/>
      <c r="F108" s="76"/>
      <c r="G108" s="106">
        <v>1057.578</v>
      </c>
      <c r="H108" s="106">
        <v>4.875</v>
      </c>
      <c r="I108" s="106" t="s">
        <v>30</v>
      </c>
      <c r="J108" s="31">
        <v>402.22</v>
      </c>
      <c r="K108" s="31">
        <v>466.05</v>
      </c>
      <c r="L108" s="18" t="s">
        <v>30</v>
      </c>
      <c r="M108" s="76"/>
    </row>
    <row r="109" spans="1:13" x14ac:dyDescent="0.2">
      <c r="A109" s="8">
        <v>43040</v>
      </c>
      <c r="B109" s="16">
        <v>418808</v>
      </c>
      <c r="C109" s="16">
        <v>7454.3792600000006</v>
      </c>
      <c r="D109" s="18"/>
      <c r="E109" s="76"/>
      <c r="F109" s="76"/>
      <c r="G109" s="106">
        <v>1061.1379999999999</v>
      </c>
      <c r="H109" s="106">
        <v>4.5229999999999997</v>
      </c>
      <c r="I109" s="106" t="s">
        <v>30</v>
      </c>
      <c r="J109" s="31">
        <v>402.45</v>
      </c>
      <c r="K109" s="31">
        <v>502.75</v>
      </c>
      <c r="L109" s="18" t="s">
        <v>30</v>
      </c>
      <c r="M109" s="76"/>
    </row>
    <row r="110" spans="1:13" x14ac:dyDescent="0.2">
      <c r="A110" s="9">
        <v>43070</v>
      </c>
      <c r="B110" s="17">
        <v>461065</v>
      </c>
      <c r="C110" s="17">
        <v>7632.1657399999995</v>
      </c>
      <c r="D110" s="19"/>
      <c r="E110" s="77"/>
      <c r="F110" s="77"/>
      <c r="G110" s="107">
        <v>1064.393</v>
      </c>
      <c r="H110" s="107">
        <v>3.3439999999999999</v>
      </c>
      <c r="I110" s="107" t="s">
        <v>30</v>
      </c>
      <c r="J110" s="33">
        <v>402.6</v>
      </c>
      <c r="K110" s="33">
        <v>502.25</v>
      </c>
      <c r="L110" s="19" t="s">
        <v>30</v>
      </c>
      <c r="M110" s="77"/>
    </row>
    <row r="111" spans="1:13" x14ac:dyDescent="0.2">
      <c r="A111" s="8">
        <v>43101</v>
      </c>
      <c r="B111" s="16">
        <v>425415</v>
      </c>
      <c r="C111" s="16">
        <v>11092.32907</v>
      </c>
      <c r="D111" s="69"/>
      <c r="E111" s="75"/>
      <c r="F111" s="75"/>
      <c r="G111" s="108">
        <v>1066.2570000000001</v>
      </c>
      <c r="H111" s="108">
        <v>3.6339999999999999</v>
      </c>
      <c r="I111" s="108">
        <v>3.883</v>
      </c>
      <c r="J111" s="32">
        <v>412.25</v>
      </c>
      <c r="K111" s="32">
        <v>467.86</v>
      </c>
      <c r="L111" s="69">
        <v>379.58</v>
      </c>
      <c r="M111" s="75"/>
    </row>
    <row r="112" spans="1:13" x14ac:dyDescent="0.2">
      <c r="A112" s="8">
        <v>43132</v>
      </c>
      <c r="B112" s="16">
        <v>452121</v>
      </c>
      <c r="C112" s="16">
        <v>5994.1980700000004</v>
      </c>
      <c r="D112" s="18"/>
      <c r="E112" s="76"/>
      <c r="F112" s="76"/>
      <c r="G112" s="106">
        <v>1063.885</v>
      </c>
      <c r="H112" s="106">
        <v>2.7490000000000001</v>
      </c>
      <c r="I112" s="106">
        <v>3.5150000000000001</v>
      </c>
      <c r="J112" s="31">
        <v>412.98</v>
      </c>
      <c r="K112" s="31">
        <v>470.15</v>
      </c>
      <c r="L112" s="18">
        <v>381.95</v>
      </c>
      <c r="M112" s="76"/>
    </row>
    <row r="113" spans="1:13" x14ac:dyDescent="0.2">
      <c r="A113" s="8">
        <v>43160</v>
      </c>
      <c r="B113" s="16">
        <v>480203</v>
      </c>
      <c r="C113" s="16">
        <v>8657.9166999999998</v>
      </c>
      <c r="D113" s="18"/>
      <c r="E113" s="76"/>
      <c r="F113" s="76"/>
      <c r="G113" s="106">
        <v>1064.569</v>
      </c>
      <c r="H113" s="106">
        <v>2.9169999999999998</v>
      </c>
      <c r="I113" s="106">
        <v>3.8460000000000001</v>
      </c>
      <c r="J113" s="31">
        <v>413.48</v>
      </c>
      <c r="K113" s="31">
        <v>496.12</v>
      </c>
      <c r="L113" s="18">
        <v>376.95</v>
      </c>
      <c r="M113" s="76"/>
    </row>
    <row r="114" spans="1:13" x14ac:dyDescent="0.2">
      <c r="A114" s="8">
        <v>43191</v>
      </c>
      <c r="B114" s="16">
        <v>455566</v>
      </c>
      <c r="C114" s="16">
        <v>8522.2008399999995</v>
      </c>
      <c r="D114" s="18"/>
      <c r="E114" s="76"/>
      <c r="F114" s="76"/>
      <c r="G114" s="106">
        <v>1064.0989999999999</v>
      </c>
      <c r="H114" s="106">
        <v>2.923</v>
      </c>
      <c r="I114" s="106">
        <v>3.714</v>
      </c>
      <c r="J114" s="31">
        <v>414.47</v>
      </c>
      <c r="K114" s="31">
        <v>533.41999999999996</v>
      </c>
      <c r="L114" s="18">
        <v>379</v>
      </c>
      <c r="M114" s="76"/>
    </row>
    <row r="115" spans="1:13" x14ac:dyDescent="0.2">
      <c r="A115" s="8">
        <v>43221</v>
      </c>
      <c r="B115" s="16">
        <v>435580</v>
      </c>
      <c r="C115" s="16">
        <v>9664.67245</v>
      </c>
      <c r="D115" s="18"/>
      <c r="E115" s="76"/>
      <c r="F115" s="76"/>
      <c r="G115" s="106">
        <v>1064.259</v>
      </c>
      <c r="H115" s="106">
        <v>3.3010000000000002</v>
      </c>
      <c r="I115" s="106">
        <v>3.3130000000000002</v>
      </c>
      <c r="J115" s="31">
        <v>415.09</v>
      </c>
      <c r="K115" s="31">
        <v>523.04999999999995</v>
      </c>
      <c r="L115" s="18">
        <v>385.67</v>
      </c>
      <c r="M115" s="76"/>
    </row>
    <row r="116" spans="1:13" x14ac:dyDescent="0.2">
      <c r="A116" s="8">
        <v>43252</v>
      </c>
      <c r="B116" s="16">
        <v>476721</v>
      </c>
      <c r="C116" s="16">
        <v>8588.3963599999988</v>
      </c>
      <c r="D116" s="18"/>
      <c r="E116" s="76"/>
      <c r="F116" s="76"/>
      <c r="G116" s="106">
        <v>1064.3219999999999</v>
      </c>
      <c r="H116" s="106">
        <v>2.0190000000000001</v>
      </c>
      <c r="I116" s="106">
        <v>3.1280000000000001</v>
      </c>
      <c r="J116" s="31">
        <v>415.79</v>
      </c>
      <c r="K116" s="31">
        <v>497.18</v>
      </c>
      <c r="L116" s="18">
        <v>386.22</v>
      </c>
      <c r="M116" s="76"/>
    </row>
    <row r="117" spans="1:13" x14ac:dyDescent="0.2">
      <c r="A117" s="8">
        <v>43282</v>
      </c>
      <c r="B117" s="16">
        <v>429107</v>
      </c>
      <c r="C117" s="16">
        <v>8087.6124499999996</v>
      </c>
      <c r="D117" s="18"/>
      <c r="E117" s="76"/>
      <c r="F117" s="76"/>
      <c r="G117" s="106">
        <v>1064.355</v>
      </c>
      <c r="H117" s="106">
        <v>1.2210000000000001</v>
      </c>
      <c r="I117" s="106">
        <v>3.077</v>
      </c>
      <c r="J117" s="31">
        <v>416.34</v>
      </c>
      <c r="K117" s="31">
        <v>515.80999999999995</v>
      </c>
      <c r="L117" s="18">
        <v>386.88</v>
      </c>
      <c r="M117" s="76"/>
    </row>
    <row r="118" spans="1:13" x14ac:dyDescent="0.2">
      <c r="A118" s="8">
        <v>43313</v>
      </c>
      <c r="B118" s="16">
        <v>487731</v>
      </c>
      <c r="C118" s="16">
        <v>7920.4360400000005</v>
      </c>
      <c r="D118" s="18"/>
      <c r="E118" s="76"/>
      <c r="F118" s="76"/>
      <c r="G118" s="106">
        <v>1063.943</v>
      </c>
      <c r="H118" s="106">
        <v>1.54</v>
      </c>
      <c r="I118" s="106">
        <v>3.2269999999999999</v>
      </c>
      <c r="J118" s="31">
        <v>417</v>
      </c>
      <c r="K118" s="31">
        <v>536.55999999999995</v>
      </c>
      <c r="L118" s="18">
        <v>388.33</v>
      </c>
      <c r="M118" s="76"/>
    </row>
    <row r="119" spans="1:13" x14ac:dyDescent="0.2">
      <c r="A119" s="8">
        <v>43344</v>
      </c>
      <c r="B119" s="16">
        <v>426819</v>
      </c>
      <c r="C119" s="16">
        <v>8340.4800999999989</v>
      </c>
      <c r="D119" s="18"/>
      <c r="E119" s="76"/>
      <c r="F119" s="76"/>
      <c r="G119" s="106">
        <v>1063.6869999999999</v>
      </c>
      <c r="H119" s="106">
        <v>2.1709999999999998</v>
      </c>
      <c r="I119" s="106">
        <v>3.0089999999999999</v>
      </c>
      <c r="J119" s="31">
        <v>417.64</v>
      </c>
      <c r="K119" s="31">
        <v>543.63</v>
      </c>
      <c r="L119" s="18">
        <v>390.62</v>
      </c>
      <c r="M119" s="76"/>
    </row>
    <row r="120" spans="1:13" x14ac:dyDescent="0.2">
      <c r="A120" s="8">
        <v>43374</v>
      </c>
      <c r="B120" s="16">
        <v>489823</v>
      </c>
      <c r="C120" s="16">
        <v>7561.5002000000013</v>
      </c>
      <c r="D120" s="18"/>
      <c r="E120" s="76"/>
      <c r="F120" s="76"/>
      <c r="G120" s="106">
        <v>1063.912</v>
      </c>
      <c r="H120" s="106">
        <v>3.1640000000000001</v>
      </c>
      <c r="I120" s="106">
        <v>3.3959999999999999</v>
      </c>
      <c r="J120" s="31">
        <v>418.25</v>
      </c>
      <c r="K120" s="31">
        <v>546.97</v>
      </c>
      <c r="L120" s="18">
        <v>390.28</v>
      </c>
      <c r="M120" s="76"/>
    </row>
    <row r="121" spans="1:13" x14ac:dyDescent="0.2">
      <c r="A121" s="8">
        <v>43405</v>
      </c>
      <c r="B121" s="16">
        <v>458558</v>
      </c>
      <c r="C121" s="16">
        <v>6980.9962699999987</v>
      </c>
      <c r="D121" s="18"/>
      <c r="E121" s="76"/>
      <c r="F121" s="76"/>
      <c r="G121" s="106">
        <v>1066.8440000000001</v>
      </c>
      <c r="H121" s="106">
        <v>3.327</v>
      </c>
      <c r="I121" s="106">
        <v>3.294</v>
      </c>
      <c r="J121" s="31">
        <v>418.51</v>
      </c>
      <c r="K121" s="31">
        <v>521.49</v>
      </c>
      <c r="L121" s="18">
        <v>389.61</v>
      </c>
      <c r="M121" s="76"/>
    </row>
    <row r="122" spans="1:13" x14ac:dyDescent="0.2">
      <c r="A122" s="9">
        <v>43435</v>
      </c>
      <c r="B122" s="17">
        <v>455098</v>
      </c>
      <c r="C122" s="17">
        <v>6464.9441900000011</v>
      </c>
      <c r="D122" s="19"/>
      <c r="E122" s="77"/>
      <c r="F122" s="77"/>
      <c r="G122" s="107">
        <v>1069.2550000000001</v>
      </c>
      <c r="H122" s="107">
        <v>2.3460000000000001</v>
      </c>
      <c r="I122" s="107">
        <v>2.8420000000000001</v>
      </c>
      <c r="J122" s="33">
        <v>418.69</v>
      </c>
      <c r="K122" s="33">
        <v>492.44</v>
      </c>
      <c r="L122" s="19">
        <v>386.52</v>
      </c>
      <c r="M122" s="77"/>
    </row>
    <row r="123" spans="1:13" x14ac:dyDescent="0.2">
      <c r="A123" s="8">
        <v>43466</v>
      </c>
      <c r="B123" s="16">
        <v>453060</v>
      </c>
      <c r="C123" s="16">
        <v>10959.431619999998</v>
      </c>
      <c r="D123" s="69"/>
      <c r="E123" s="75"/>
      <c r="F123" s="75"/>
      <c r="G123" s="108">
        <v>1070.0830000000001</v>
      </c>
      <c r="H123" s="108">
        <v>3.7930000000000001</v>
      </c>
      <c r="I123" s="108">
        <v>4.0129999999999999</v>
      </c>
      <c r="J123" s="32">
        <v>429.99</v>
      </c>
      <c r="K123" s="32">
        <v>505.74</v>
      </c>
      <c r="L123" s="69">
        <v>392.84</v>
      </c>
      <c r="M123" s="75"/>
    </row>
    <row r="124" spans="1:13" x14ac:dyDescent="0.2">
      <c r="A124" s="8">
        <v>43497</v>
      </c>
      <c r="B124" s="16">
        <v>471461</v>
      </c>
      <c r="C124" s="16">
        <v>6192.1841100000001</v>
      </c>
      <c r="D124" s="18"/>
      <c r="E124" s="76"/>
      <c r="F124" s="76"/>
      <c r="G124" s="106">
        <v>1066.385</v>
      </c>
      <c r="H124" s="106">
        <v>3.5409999999999999</v>
      </c>
      <c r="I124" s="106">
        <v>3.8159999999999998</v>
      </c>
      <c r="J124" s="31">
        <v>430.63</v>
      </c>
      <c r="K124" s="31">
        <v>511.16</v>
      </c>
      <c r="L124" s="18">
        <v>395.38</v>
      </c>
      <c r="M124" s="76"/>
    </row>
    <row r="125" spans="1:13" x14ac:dyDescent="0.2">
      <c r="A125" s="8">
        <v>43525</v>
      </c>
      <c r="B125" s="16">
        <v>467589</v>
      </c>
      <c r="C125" s="16">
        <v>10064.112070000001</v>
      </c>
      <c r="D125" s="18"/>
      <c r="E125" s="76"/>
      <c r="F125" s="76"/>
      <c r="G125" s="106">
        <v>1067.925</v>
      </c>
      <c r="H125" s="106">
        <v>4.1059999999999999</v>
      </c>
      <c r="I125" s="106">
        <v>3.8149999999999999</v>
      </c>
      <c r="J125" s="31">
        <v>430.97</v>
      </c>
      <c r="K125" s="31">
        <v>538.21</v>
      </c>
      <c r="L125" s="18">
        <v>396.05</v>
      </c>
      <c r="M125" s="76"/>
    </row>
    <row r="126" spans="1:13" x14ac:dyDescent="0.2">
      <c r="A126" s="8">
        <v>43556</v>
      </c>
      <c r="B126" s="16">
        <v>508764</v>
      </c>
      <c r="C126" s="16">
        <v>8313.7477100000015</v>
      </c>
      <c r="D126" s="18"/>
      <c r="E126" s="76"/>
      <c r="F126" s="76"/>
      <c r="G126" s="106">
        <v>1069.6980000000001</v>
      </c>
      <c r="H126" s="106">
        <v>4.0469999999999997</v>
      </c>
      <c r="I126" s="106">
        <v>3.3130000000000002</v>
      </c>
      <c r="J126" s="31">
        <v>431.99</v>
      </c>
      <c r="K126" s="31">
        <v>527.61</v>
      </c>
      <c r="L126" s="18">
        <v>393.94</v>
      </c>
      <c r="M126" s="76"/>
    </row>
    <row r="127" spans="1:13" x14ac:dyDescent="0.2">
      <c r="A127" s="8">
        <v>43586</v>
      </c>
      <c r="B127" s="16">
        <v>479653</v>
      </c>
      <c r="C127" s="16">
        <v>10417.080279999998</v>
      </c>
      <c r="D127" s="18"/>
      <c r="E127" s="76"/>
      <c r="F127" s="76"/>
      <c r="G127" s="106">
        <v>1071.9469999999999</v>
      </c>
      <c r="H127" s="106">
        <v>6.0949999999999998</v>
      </c>
      <c r="I127" s="106">
        <v>3.6110000000000002</v>
      </c>
      <c r="J127" s="31">
        <v>432.42</v>
      </c>
      <c r="K127" s="31">
        <v>522.74</v>
      </c>
      <c r="L127" s="18">
        <v>405.26</v>
      </c>
      <c r="M127" s="76"/>
    </row>
    <row r="128" spans="1:13" x14ac:dyDescent="0.2">
      <c r="A128" s="8">
        <v>43617</v>
      </c>
      <c r="B128" s="16">
        <v>448202</v>
      </c>
      <c r="C128" s="16">
        <v>7156.6734800000004</v>
      </c>
      <c r="D128" s="18"/>
      <c r="E128" s="76"/>
      <c r="F128" s="76"/>
      <c r="G128" s="106">
        <v>1074.4090000000001</v>
      </c>
      <c r="H128" s="106">
        <v>4.343</v>
      </c>
      <c r="I128" s="106">
        <v>2.948</v>
      </c>
      <c r="J128" s="31">
        <v>432.92</v>
      </c>
      <c r="K128" s="31">
        <v>511.38</v>
      </c>
      <c r="L128" s="18">
        <v>399.67</v>
      </c>
      <c r="M128" s="76"/>
    </row>
    <row r="129" spans="1:13" x14ac:dyDescent="0.2">
      <c r="A129" s="8">
        <v>43647</v>
      </c>
      <c r="B129" s="16">
        <v>481776</v>
      </c>
      <c r="C129" s="16">
        <v>6906.7747999999992</v>
      </c>
      <c r="D129" s="18"/>
      <c r="E129" s="76"/>
      <c r="F129" s="76"/>
      <c r="G129" s="106">
        <v>1077.394</v>
      </c>
      <c r="H129" s="106">
        <v>3.774</v>
      </c>
      <c r="I129" s="106">
        <v>3.1589999999999998</v>
      </c>
      <c r="J129" s="31">
        <v>433.22</v>
      </c>
      <c r="K129" s="31">
        <v>491.98</v>
      </c>
      <c r="L129" s="18">
        <v>405.73</v>
      </c>
      <c r="M129" s="76"/>
    </row>
    <row r="130" spans="1:13" x14ac:dyDescent="0.2">
      <c r="A130" s="8">
        <v>43678</v>
      </c>
      <c r="B130" s="16">
        <v>507550</v>
      </c>
      <c r="C130" s="16">
        <v>4891.1376100000007</v>
      </c>
      <c r="D130" s="18"/>
      <c r="E130" s="76"/>
      <c r="F130" s="76"/>
      <c r="G130" s="106">
        <v>1078.934</v>
      </c>
      <c r="H130" s="106">
        <v>2.8820000000000001</v>
      </c>
      <c r="I130" s="106">
        <v>3.0539999999999998</v>
      </c>
      <c r="J130" s="31">
        <v>433.42</v>
      </c>
      <c r="K130" s="31">
        <v>501.98</v>
      </c>
      <c r="L130" s="18">
        <v>404.39</v>
      </c>
      <c r="M130" s="76"/>
    </row>
    <row r="131" spans="1:13" x14ac:dyDescent="0.2">
      <c r="A131" s="8">
        <v>43709</v>
      </c>
      <c r="B131" s="16">
        <v>452435</v>
      </c>
      <c r="C131" s="16">
        <v>6869.0496199999989</v>
      </c>
      <c r="D131" s="18"/>
      <c r="E131" s="76"/>
      <c r="F131" s="76"/>
      <c r="G131" s="106">
        <v>1080.54</v>
      </c>
      <c r="H131" s="106">
        <v>4.0830000000000002</v>
      </c>
      <c r="I131" s="106">
        <v>3.238</v>
      </c>
      <c r="J131" s="31">
        <v>433.58</v>
      </c>
      <c r="K131" s="31">
        <v>513.47</v>
      </c>
      <c r="L131" s="18">
        <v>405.61</v>
      </c>
      <c r="M131" s="76"/>
    </row>
    <row r="132" spans="1:13" x14ac:dyDescent="0.2">
      <c r="A132" s="8">
        <v>43739</v>
      </c>
      <c r="B132" s="16">
        <v>564648</v>
      </c>
      <c r="C132" s="16">
        <v>7261.2248099999997</v>
      </c>
      <c r="D132" s="18"/>
      <c r="E132" s="76"/>
      <c r="F132" s="76"/>
      <c r="G132" s="106">
        <v>1082.3230000000001</v>
      </c>
      <c r="H132" s="106">
        <v>4.4589999999999996</v>
      </c>
      <c r="I132" s="106">
        <v>3.3180000000000001</v>
      </c>
      <c r="J132" s="31">
        <v>433.88</v>
      </c>
      <c r="K132" s="31">
        <v>518.75</v>
      </c>
      <c r="L132" s="18">
        <v>405.55</v>
      </c>
      <c r="M132" s="76"/>
    </row>
    <row r="133" spans="1:13" x14ac:dyDescent="0.2">
      <c r="A133" s="8">
        <v>43770</v>
      </c>
      <c r="B133" s="16">
        <v>432567</v>
      </c>
      <c r="C133" s="16">
        <v>6923.6909599999999</v>
      </c>
      <c r="D133" s="18"/>
      <c r="E133" s="76"/>
      <c r="F133" s="76"/>
      <c r="G133" s="106">
        <v>1086.241</v>
      </c>
      <c r="H133" s="106">
        <v>3.3969999999999998</v>
      </c>
      <c r="I133" s="106">
        <v>3.6469999999999998</v>
      </c>
      <c r="J133" s="31">
        <v>434.12</v>
      </c>
      <c r="K133" s="31">
        <v>534.05999999999995</v>
      </c>
      <c r="L133" s="18">
        <v>402.53</v>
      </c>
      <c r="M133" s="76"/>
    </row>
    <row r="134" spans="1:13" x14ac:dyDescent="0.2">
      <c r="A134" s="9">
        <v>43800</v>
      </c>
      <c r="B134" s="17">
        <v>483616</v>
      </c>
      <c r="C134" s="17">
        <v>6287.7592800000002</v>
      </c>
      <c r="D134" s="19"/>
      <c r="E134" s="77"/>
      <c r="F134" s="77"/>
      <c r="G134" s="107">
        <v>1088.3</v>
      </c>
      <c r="H134" s="107">
        <v>2.2000000000000002</v>
      </c>
      <c r="I134" s="107">
        <v>3.6429999999999998</v>
      </c>
      <c r="J134" s="33">
        <v>434.23</v>
      </c>
      <c r="K134" s="33">
        <v>551.01</v>
      </c>
      <c r="L134" s="19">
        <v>406.81</v>
      </c>
      <c r="M134" s="77"/>
    </row>
    <row r="135" spans="1:13" x14ac:dyDescent="0.2">
      <c r="A135" s="8">
        <v>43831</v>
      </c>
      <c r="B135" s="16">
        <v>500605</v>
      </c>
      <c r="C135" s="16">
        <v>15889.564399999999</v>
      </c>
      <c r="D135" s="69"/>
      <c r="E135" s="75"/>
      <c r="F135" s="75"/>
      <c r="G135" s="108">
        <v>1088.2080000000001</v>
      </c>
      <c r="H135" s="108">
        <v>2.4249999999999998</v>
      </c>
      <c r="I135" s="108">
        <v>4.0650000000000004</v>
      </c>
      <c r="J135" s="32">
        <v>449.42</v>
      </c>
      <c r="K135" s="32">
        <v>563.87</v>
      </c>
      <c r="L135" s="69">
        <v>412.1</v>
      </c>
      <c r="M135" s="75"/>
    </row>
    <row r="136" spans="1:13" x14ac:dyDescent="0.2">
      <c r="A136" s="8">
        <v>43862</v>
      </c>
      <c r="B136" s="16">
        <v>496210</v>
      </c>
      <c r="C136" s="16">
        <v>5262.9413200000008</v>
      </c>
      <c r="D136" s="18"/>
      <c r="E136" s="76"/>
      <c r="F136" s="76"/>
      <c r="G136" s="106">
        <v>1082.5440000000001</v>
      </c>
      <c r="H136" s="106">
        <v>2.4220000000000002</v>
      </c>
      <c r="I136" s="106">
        <v>3.6779999999999999</v>
      </c>
      <c r="J136" s="31">
        <v>452.98</v>
      </c>
      <c r="K136" s="31">
        <v>603.66</v>
      </c>
      <c r="L136" s="18">
        <v>417.44</v>
      </c>
      <c r="M136" s="76"/>
    </row>
    <row r="137" spans="1:13" x14ac:dyDescent="0.2">
      <c r="A137" s="8">
        <v>43891</v>
      </c>
      <c r="B137" s="16">
        <v>472283</v>
      </c>
      <c r="C137" s="16">
        <v>8534.2785899999999</v>
      </c>
      <c r="D137" s="18"/>
      <c r="E137" s="76"/>
      <c r="F137" s="76"/>
      <c r="G137" s="106">
        <v>1082.8040000000001</v>
      </c>
      <c r="H137" s="106">
        <v>2.1739999999999999</v>
      </c>
      <c r="I137" s="106">
        <v>3.4689999999999999</v>
      </c>
      <c r="J137" s="31">
        <v>453.42</v>
      </c>
      <c r="K137" s="31">
        <v>625.23</v>
      </c>
      <c r="L137" s="18">
        <v>416.18</v>
      </c>
      <c r="M137" s="76"/>
    </row>
    <row r="138" spans="1:13" x14ac:dyDescent="0.2">
      <c r="A138" s="8">
        <v>43922</v>
      </c>
      <c r="B138" s="16">
        <v>584764</v>
      </c>
      <c r="C138" s="16">
        <v>7758.7802500000007</v>
      </c>
      <c r="D138" s="18"/>
      <c r="E138" s="76"/>
      <c r="F138" s="76"/>
      <c r="G138" s="106">
        <v>1082.527</v>
      </c>
      <c r="H138" s="106">
        <v>2.613</v>
      </c>
      <c r="I138" s="106">
        <v>3.5129999999999999</v>
      </c>
      <c r="J138" s="31">
        <v>454.56</v>
      </c>
      <c r="K138" s="31">
        <v>620.74</v>
      </c>
      <c r="L138" s="18">
        <v>415.05</v>
      </c>
      <c r="M138" s="76"/>
    </row>
    <row r="139" spans="1:13" x14ac:dyDescent="0.2">
      <c r="A139" s="8">
        <v>43952</v>
      </c>
      <c r="B139" s="16">
        <v>418005</v>
      </c>
      <c r="C139" s="16">
        <v>8654.9344600000022</v>
      </c>
      <c r="D139" s="18"/>
      <c r="E139" s="76"/>
      <c r="F139" s="76"/>
      <c r="G139" s="106">
        <v>1082.4059999999999</v>
      </c>
      <c r="H139" s="106">
        <v>3.5129999999999999</v>
      </c>
      <c r="I139" s="106">
        <v>3.4420000000000002</v>
      </c>
      <c r="J139" s="31">
        <v>455.1</v>
      </c>
      <c r="K139" s="31">
        <v>606.41</v>
      </c>
      <c r="L139" s="18">
        <v>419.56</v>
      </c>
      <c r="M139" s="76"/>
    </row>
    <row r="140" spans="1:13" x14ac:dyDescent="0.2">
      <c r="A140" s="8">
        <v>43983</v>
      </c>
      <c r="B140" s="16">
        <v>501799</v>
      </c>
      <c r="C140" s="16">
        <v>7860.45928</v>
      </c>
      <c r="D140" s="18"/>
      <c r="E140" s="76"/>
      <c r="F140" s="76"/>
      <c r="G140" s="106">
        <v>1083.9190000000001</v>
      </c>
      <c r="H140" s="106">
        <v>3.7269999999999999</v>
      </c>
      <c r="I140" s="106">
        <v>3.286</v>
      </c>
      <c r="J140" s="31">
        <v>455.76</v>
      </c>
      <c r="K140" s="31">
        <v>598.72</v>
      </c>
      <c r="L140" s="18">
        <v>419.84</v>
      </c>
      <c r="M140" s="76"/>
    </row>
    <row r="141" spans="1:13" x14ac:dyDescent="0.2">
      <c r="A141" s="8">
        <v>44013</v>
      </c>
      <c r="B141" s="16">
        <v>535493</v>
      </c>
      <c r="C141" s="16">
        <v>9454.2208699999992</v>
      </c>
      <c r="D141" s="18"/>
      <c r="E141" s="76"/>
      <c r="F141" s="76"/>
      <c r="G141" s="106">
        <v>1083.9780000000001</v>
      </c>
      <c r="H141" s="106">
        <v>3.7850000000000001</v>
      </c>
      <c r="I141" s="106">
        <v>3.2450000000000001</v>
      </c>
      <c r="J141" s="31">
        <v>456.35</v>
      </c>
      <c r="K141" s="31">
        <v>595.37</v>
      </c>
      <c r="L141" s="18">
        <v>424.1</v>
      </c>
      <c r="M141" s="76"/>
    </row>
    <row r="142" spans="1:13" x14ac:dyDescent="0.2">
      <c r="A142" s="8">
        <v>44044</v>
      </c>
      <c r="B142" s="16">
        <v>503503</v>
      </c>
      <c r="C142" s="16">
        <v>7589.1742300000005</v>
      </c>
      <c r="D142" s="18"/>
      <c r="E142" s="76"/>
      <c r="F142" s="76"/>
      <c r="G142" s="106">
        <v>1084.479</v>
      </c>
      <c r="H142" s="106">
        <v>3</v>
      </c>
      <c r="I142" s="106">
        <v>3.2160000000000002</v>
      </c>
      <c r="J142" s="31">
        <v>456.88</v>
      </c>
      <c r="K142" s="31">
        <v>584.44000000000005</v>
      </c>
      <c r="L142" s="18">
        <v>421.06</v>
      </c>
      <c r="M142" s="76"/>
    </row>
    <row r="143" spans="1:13" x14ac:dyDescent="0.2">
      <c r="A143" s="8">
        <v>44075</v>
      </c>
      <c r="B143" s="16">
        <v>476343</v>
      </c>
      <c r="C143" s="16">
        <v>9270.6678699999993</v>
      </c>
      <c r="D143" s="18"/>
      <c r="E143" s="76"/>
      <c r="F143" s="76"/>
      <c r="G143" s="106">
        <v>1085.8789999999999</v>
      </c>
      <c r="H143" s="106">
        <v>2.7949999999999999</v>
      </c>
      <c r="I143" s="106">
        <v>3.4009999999999998</v>
      </c>
      <c r="J143" s="31">
        <v>457.26</v>
      </c>
      <c r="K143" s="31">
        <v>557.03</v>
      </c>
      <c r="L143" s="18">
        <v>422.33</v>
      </c>
      <c r="M143" s="76"/>
    </row>
    <row r="144" spans="1:13" x14ac:dyDescent="0.2">
      <c r="A144" s="8">
        <v>44105</v>
      </c>
      <c r="B144" s="16">
        <v>538516</v>
      </c>
      <c r="C144" s="16">
        <v>9704.6227600000002</v>
      </c>
      <c r="D144" s="18"/>
      <c r="E144" s="76"/>
      <c r="F144" s="76"/>
      <c r="G144" s="106">
        <v>1086.952</v>
      </c>
      <c r="H144" s="106">
        <v>4.3170000000000002</v>
      </c>
      <c r="I144" s="106">
        <v>3.8479999999999999</v>
      </c>
      <c r="J144" s="31">
        <v>457.63</v>
      </c>
      <c r="K144" s="31">
        <v>529.45000000000005</v>
      </c>
      <c r="L144" s="18">
        <v>422.7</v>
      </c>
      <c r="M144" s="76"/>
    </row>
    <row r="145" spans="1:13" x14ac:dyDescent="0.2">
      <c r="A145" s="8">
        <v>44136</v>
      </c>
      <c r="B145" s="16">
        <v>478595</v>
      </c>
      <c r="C145" s="16">
        <v>8990.7791599999982</v>
      </c>
      <c r="D145" s="18"/>
      <c r="E145" s="76"/>
      <c r="F145" s="76"/>
      <c r="G145" s="106">
        <v>1090.3150000000001</v>
      </c>
      <c r="H145" s="106">
        <v>4</v>
      </c>
      <c r="I145" s="106">
        <v>4.4020000000000001</v>
      </c>
      <c r="J145" s="31">
        <v>457.8</v>
      </c>
      <c r="K145" s="31">
        <v>555.32000000000005</v>
      </c>
      <c r="L145" s="18">
        <v>423.53</v>
      </c>
      <c r="M145" s="76"/>
    </row>
    <row r="146" spans="1:13" x14ac:dyDescent="0.2">
      <c r="A146" s="8">
        <v>44166</v>
      </c>
      <c r="B146" s="17">
        <v>590946</v>
      </c>
      <c r="C146" s="17">
        <v>5857.0932000000003</v>
      </c>
      <c r="D146" s="19"/>
      <c r="E146" s="77"/>
      <c r="F146" s="77"/>
      <c r="G146" s="107">
        <v>1093.1949999999999</v>
      </c>
      <c r="H146" s="107">
        <v>2.35</v>
      </c>
      <c r="I146" s="107">
        <v>4.931</v>
      </c>
      <c r="J146" s="33">
        <v>458</v>
      </c>
      <c r="K146" s="33">
        <v>578.16999999999996</v>
      </c>
      <c r="L146" s="19">
        <v>423.53</v>
      </c>
      <c r="M146" s="77"/>
    </row>
    <row r="147" spans="1:13" x14ac:dyDescent="0.2">
      <c r="A147" s="38">
        <v>44197</v>
      </c>
      <c r="B147" s="16">
        <v>439183</v>
      </c>
      <c r="C147" s="16">
        <v>18554.364000000001</v>
      </c>
      <c r="D147" s="69">
        <v>0</v>
      </c>
      <c r="E147" s="75"/>
      <c r="F147" s="75"/>
      <c r="G147" s="108">
        <v>1094.184</v>
      </c>
      <c r="H147" s="108">
        <v>2.4940000000000002</v>
      </c>
      <c r="I147" s="108">
        <v>6.4279999999999999</v>
      </c>
      <c r="J147" s="32">
        <v>468.95</v>
      </c>
      <c r="K147" s="32">
        <v>556.91999999999996</v>
      </c>
      <c r="L147" s="69">
        <v>433.58</v>
      </c>
      <c r="M147" s="75">
        <v>10</v>
      </c>
    </row>
    <row r="148" spans="1:13" x14ac:dyDescent="0.2">
      <c r="A148" s="8">
        <v>44228</v>
      </c>
      <c r="B148" s="16">
        <v>517542.00000000006</v>
      </c>
      <c r="C148" s="16">
        <v>6462.4110000000001</v>
      </c>
      <c r="D148" s="18">
        <v>0.5303824399999999</v>
      </c>
      <c r="E148" s="76"/>
      <c r="F148" s="76"/>
      <c r="G148" s="106">
        <v>1085.4269999999999</v>
      </c>
      <c r="H148" s="106">
        <v>1.6879999999999999</v>
      </c>
      <c r="I148" s="106">
        <v>5.4779999999999998</v>
      </c>
      <c r="J148" s="31">
        <v>469.76</v>
      </c>
      <c r="K148" s="31">
        <v>562.04</v>
      </c>
      <c r="L148" s="18">
        <v>438.3</v>
      </c>
      <c r="M148" s="76">
        <v>12</v>
      </c>
    </row>
    <row r="149" spans="1:13" x14ac:dyDescent="0.2">
      <c r="A149" s="8">
        <v>44256</v>
      </c>
      <c r="B149" s="16">
        <v>531649</v>
      </c>
      <c r="C149" s="16">
        <v>14477.293</v>
      </c>
      <c r="D149" s="18">
        <v>2.14191507</v>
      </c>
      <c r="E149" s="76"/>
      <c r="F149" s="76"/>
      <c r="G149" s="106">
        <v>1083.038</v>
      </c>
      <c r="H149" s="106">
        <v>3.7650000000000001</v>
      </c>
      <c r="I149" s="106">
        <v>7.1630000000000003</v>
      </c>
      <c r="J149" s="31">
        <v>470.07</v>
      </c>
      <c r="K149" s="31">
        <v>579.29999999999995</v>
      </c>
      <c r="L149" s="18">
        <v>437.66</v>
      </c>
      <c r="M149" s="76">
        <v>12</v>
      </c>
    </row>
    <row r="150" spans="1:13" x14ac:dyDescent="0.2">
      <c r="A150" s="8">
        <v>44287</v>
      </c>
      <c r="B150" s="16">
        <v>548608</v>
      </c>
      <c r="C150" s="16">
        <v>15246.539999999999</v>
      </c>
      <c r="D150" s="18">
        <v>2.51377535</v>
      </c>
      <c r="E150" s="76"/>
      <c r="F150" s="76"/>
      <c r="G150" s="106">
        <v>1080.271</v>
      </c>
      <c r="H150" s="106">
        <v>4.1820000000000004</v>
      </c>
      <c r="I150" s="106">
        <v>5.5279999999999996</v>
      </c>
      <c r="J150" s="31">
        <v>471.22</v>
      </c>
      <c r="K150" s="31">
        <v>592.27</v>
      </c>
      <c r="L150" s="18">
        <v>434.85</v>
      </c>
      <c r="M150" s="76">
        <v>13</v>
      </c>
    </row>
    <row r="151" spans="1:13" x14ac:dyDescent="0.2">
      <c r="A151" s="8">
        <v>44317</v>
      </c>
      <c r="B151" s="16">
        <v>502958</v>
      </c>
      <c r="C151" s="16">
        <v>20460.594000000001</v>
      </c>
      <c r="D151" s="18">
        <v>3.0965046000000003</v>
      </c>
      <c r="E151" s="76"/>
      <c r="F151" s="76"/>
      <c r="G151" s="106">
        <v>1081.4829999999999</v>
      </c>
      <c r="H151" s="106">
        <v>5.3129999999999997</v>
      </c>
      <c r="I151" s="106">
        <v>3.8940000000000001</v>
      </c>
      <c r="J151" s="31">
        <v>471.87</v>
      </c>
      <c r="K151" s="31">
        <v>586.74</v>
      </c>
      <c r="L151" s="18">
        <v>427.55</v>
      </c>
      <c r="M151" s="76">
        <v>11</v>
      </c>
    </row>
    <row r="152" spans="1:13" x14ac:dyDescent="0.2">
      <c r="A152" s="8">
        <v>44348</v>
      </c>
      <c r="B152" s="16">
        <v>578885</v>
      </c>
      <c r="C152" s="16">
        <v>59422.843999999997</v>
      </c>
      <c r="D152" s="18">
        <v>41.592480560000006</v>
      </c>
      <c r="E152" s="76"/>
      <c r="F152" s="76"/>
      <c r="G152" s="106">
        <v>1084.2260000000001</v>
      </c>
      <c r="H152" s="106">
        <v>6.0170000000000003</v>
      </c>
      <c r="I152" s="106">
        <v>3.673</v>
      </c>
      <c r="J152" s="31">
        <v>472.66</v>
      </c>
      <c r="K152" s="31">
        <v>580.89</v>
      </c>
      <c r="L152" s="18">
        <v>432.54</v>
      </c>
      <c r="M152" s="76">
        <v>12</v>
      </c>
    </row>
    <row r="153" spans="1:13" x14ac:dyDescent="0.2">
      <c r="A153" s="8">
        <v>44378</v>
      </c>
      <c r="B153" s="16">
        <v>563505</v>
      </c>
      <c r="C153" s="16">
        <v>20009.932000000001</v>
      </c>
      <c r="D153" s="18">
        <v>5.9805960199999992</v>
      </c>
      <c r="E153" s="76"/>
      <c r="F153" s="76"/>
      <c r="G153" s="106">
        <v>1087.1759999999999</v>
      </c>
      <c r="H153" s="106">
        <v>4.5289999999999999</v>
      </c>
      <c r="I153" s="106">
        <v>3.2410000000000001</v>
      </c>
      <c r="J153" s="31">
        <v>473.29</v>
      </c>
      <c r="K153" s="31">
        <v>582.04</v>
      </c>
      <c r="L153" s="18">
        <v>434.62</v>
      </c>
      <c r="M153" s="76">
        <v>13</v>
      </c>
    </row>
    <row r="154" spans="1:13" x14ac:dyDescent="0.2">
      <c r="A154" s="8">
        <v>44409</v>
      </c>
      <c r="B154" s="16">
        <v>534038</v>
      </c>
      <c r="C154" s="16">
        <v>14765.677</v>
      </c>
      <c r="D154" s="18">
        <v>2.1940106299999997</v>
      </c>
      <c r="E154" s="76"/>
      <c r="F154" s="76"/>
      <c r="G154" s="106">
        <v>1090.9349999999999</v>
      </c>
      <c r="H154" s="106">
        <v>4.9800000000000004</v>
      </c>
      <c r="I154" s="106">
        <v>3.302</v>
      </c>
      <c r="J154" s="31">
        <v>473.87</v>
      </c>
      <c r="K154" s="31">
        <v>577.89</v>
      </c>
      <c r="L154" s="18">
        <v>434.15</v>
      </c>
      <c r="M154" s="76">
        <v>12</v>
      </c>
    </row>
    <row r="155" spans="1:13" x14ac:dyDescent="0.2">
      <c r="A155" s="8">
        <v>44440</v>
      </c>
      <c r="B155" s="16">
        <v>513206</v>
      </c>
      <c r="C155" s="16">
        <v>14881.524000000001</v>
      </c>
      <c r="D155" s="18">
        <v>0.82562047999999999</v>
      </c>
      <c r="E155" s="76"/>
      <c r="F155" s="76"/>
      <c r="G155" s="106">
        <v>1091.31</v>
      </c>
      <c r="H155" s="106">
        <v>4.7809999999999997</v>
      </c>
      <c r="I155" s="106">
        <v>3.4449999999999998</v>
      </c>
      <c r="J155" s="31">
        <v>474.32</v>
      </c>
      <c r="K155" s="31">
        <v>592.64</v>
      </c>
      <c r="L155" s="18">
        <v>436.09</v>
      </c>
      <c r="M155" s="76">
        <v>11</v>
      </c>
    </row>
    <row r="156" spans="1:13" x14ac:dyDescent="0.2">
      <c r="A156" s="8">
        <v>44470</v>
      </c>
      <c r="B156" s="16">
        <v>561207</v>
      </c>
      <c r="C156" s="16">
        <v>16160.219000000001</v>
      </c>
      <c r="D156" s="18">
        <v>0.55340242000000006</v>
      </c>
      <c r="E156" s="76"/>
      <c r="F156" s="76"/>
      <c r="G156" s="106">
        <v>1092.7819999999999</v>
      </c>
      <c r="H156" s="106">
        <v>5.42</v>
      </c>
      <c r="I156" s="106">
        <v>3.9380000000000002</v>
      </c>
      <c r="J156" s="31">
        <v>474.75</v>
      </c>
      <c r="K156" s="31">
        <v>575.21</v>
      </c>
      <c r="L156" s="18">
        <v>431.67</v>
      </c>
      <c r="M156" s="76">
        <v>13</v>
      </c>
    </row>
    <row r="157" spans="1:13" x14ac:dyDescent="0.2">
      <c r="A157" s="8">
        <v>44501</v>
      </c>
      <c r="B157" s="16">
        <v>505125</v>
      </c>
      <c r="C157" s="16">
        <v>12614.788</v>
      </c>
      <c r="D157" s="18">
        <v>0.30103363</v>
      </c>
      <c r="E157" s="76"/>
      <c r="F157" s="76"/>
      <c r="G157" s="106">
        <v>1095.027</v>
      </c>
      <c r="H157" s="106">
        <v>4.2619999999999996</v>
      </c>
      <c r="I157" s="106">
        <v>4.7640000000000002</v>
      </c>
      <c r="J157" s="31">
        <v>474.96</v>
      </c>
      <c r="K157" s="31">
        <v>563.62</v>
      </c>
      <c r="L157" s="18">
        <v>436.45</v>
      </c>
      <c r="M157" s="76">
        <v>11</v>
      </c>
    </row>
    <row r="158" spans="1:13" x14ac:dyDescent="0.2">
      <c r="A158" s="9">
        <v>44531</v>
      </c>
      <c r="B158" s="17">
        <v>562380</v>
      </c>
      <c r="C158" s="17">
        <v>11409.871000000001</v>
      </c>
      <c r="D158" s="19">
        <v>0.26563979999999998</v>
      </c>
      <c r="E158" s="77"/>
      <c r="F158" s="77"/>
      <c r="G158" s="107">
        <v>1096.2249999999999</v>
      </c>
      <c r="H158" s="107">
        <v>2.6469999999999998</v>
      </c>
      <c r="I158" s="107">
        <v>6.17</v>
      </c>
      <c r="J158" s="33">
        <v>475.49</v>
      </c>
      <c r="K158" s="33">
        <v>545.67999999999995</v>
      </c>
      <c r="L158" s="19">
        <v>432.1</v>
      </c>
      <c r="M158" s="77">
        <v>13</v>
      </c>
    </row>
    <row r="159" spans="1:13" x14ac:dyDescent="0.2">
      <c r="A159" s="38">
        <v>44562</v>
      </c>
      <c r="B159" s="16">
        <v>515384</v>
      </c>
      <c r="C159" s="16">
        <v>15585.162</v>
      </c>
      <c r="D159" s="69"/>
      <c r="E159" s="75"/>
      <c r="F159" s="75"/>
      <c r="G159" s="108">
        <v>1096.396</v>
      </c>
      <c r="H159" s="108">
        <v>3.641</v>
      </c>
      <c r="I159" s="108">
        <v>5.1020000000000003</v>
      </c>
      <c r="J159" s="32">
        <v>481.32</v>
      </c>
      <c r="K159" s="32">
        <v>556.1</v>
      </c>
      <c r="L159" s="69">
        <v>432.87</v>
      </c>
      <c r="M159" s="69">
        <v>11</v>
      </c>
    </row>
    <row r="160" spans="1:13" x14ac:dyDescent="0.2">
      <c r="A160" s="8">
        <v>44593</v>
      </c>
      <c r="B160" s="16">
        <v>538119</v>
      </c>
      <c r="C160" s="16">
        <v>9685.8940000000002</v>
      </c>
      <c r="D160" s="18"/>
      <c r="E160" s="76"/>
      <c r="F160" s="76"/>
      <c r="G160" s="106">
        <v>1090.307</v>
      </c>
      <c r="H160" s="106">
        <v>3.4929999999999999</v>
      </c>
      <c r="I160" s="106">
        <v>4.3129999999999997</v>
      </c>
      <c r="J160" s="31">
        <v>482.23</v>
      </c>
      <c r="K160" s="31">
        <v>584.35</v>
      </c>
      <c r="L160" s="18">
        <v>431.72</v>
      </c>
      <c r="M160" s="18">
        <v>12</v>
      </c>
    </row>
    <row r="161" spans="1:13" ht="15.75" customHeight="1" x14ac:dyDescent="0.2">
      <c r="A161" s="8">
        <v>44621</v>
      </c>
      <c r="B161" s="16">
        <v>549398</v>
      </c>
      <c r="C161" s="16">
        <v>12820.700999999999</v>
      </c>
      <c r="D161" s="18"/>
      <c r="E161" s="76"/>
      <c r="F161" s="76"/>
      <c r="G161" s="106">
        <v>1091.5519999999999</v>
      </c>
      <c r="H161" s="106">
        <v>3.5619999999999998</v>
      </c>
      <c r="I161" s="106">
        <v>4.617</v>
      </c>
      <c r="J161" s="31">
        <v>482.62</v>
      </c>
      <c r="K161" s="31">
        <v>620.39</v>
      </c>
      <c r="L161" s="18">
        <v>433.79</v>
      </c>
      <c r="M161" s="18">
        <v>12</v>
      </c>
    </row>
    <row r="162" spans="1:13" x14ac:dyDescent="0.2">
      <c r="A162" s="8">
        <v>44652</v>
      </c>
      <c r="B162" s="16">
        <v>566845</v>
      </c>
      <c r="C162" s="16">
        <v>11598.477999999999</v>
      </c>
      <c r="D162" s="18"/>
      <c r="E162" s="76"/>
      <c r="F162" s="76"/>
      <c r="G162" s="106">
        <v>1091.009</v>
      </c>
      <c r="H162" s="106">
        <v>2.9079999999999999</v>
      </c>
      <c r="I162" s="106">
        <v>3.9860000000000002</v>
      </c>
      <c r="J162" s="31">
        <v>483.85</v>
      </c>
      <c r="K162" s="31">
        <v>606.85</v>
      </c>
      <c r="L162" s="18">
        <v>436.7</v>
      </c>
      <c r="M162" s="18">
        <v>13</v>
      </c>
    </row>
    <row r="163" spans="1:13" x14ac:dyDescent="0.2">
      <c r="A163" s="8">
        <v>44682</v>
      </c>
      <c r="B163" s="16">
        <v>519419</v>
      </c>
      <c r="C163" s="16">
        <v>14744.611999999999</v>
      </c>
      <c r="D163" s="18"/>
      <c r="E163" s="76"/>
      <c r="F163" s="76"/>
      <c r="G163" s="106">
        <v>1092.3800000000001</v>
      </c>
      <c r="H163" s="106">
        <v>7.2110000000000003</v>
      </c>
      <c r="I163" s="106">
        <v>3.5609999999999999</v>
      </c>
      <c r="J163" s="31">
        <v>484.49</v>
      </c>
      <c r="K163" s="31">
        <v>601.92999999999995</v>
      </c>
      <c r="L163" s="18">
        <v>444.72</v>
      </c>
      <c r="M163" s="18">
        <v>11</v>
      </c>
    </row>
    <row r="164" spans="1:13" x14ac:dyDescent="0.2">
      <c r="A164" s="8">
        <v>44713</v>
      </c>
      <c r="B164" s="16">
        <v>556366</v>
      </c>
      <c r="C164" s="16">
        <v>13496.328</v>
      </c>
      <c r="D164" s="18"/>
      <c r="E164" s="76"/>
      <c r="F164" s="76"/>
      <c r="G164" s="106">
        <v>1096.3689999999999</v>
      </c>
      <c r="H164" s="106">
        <v>5.7629999999999999</v>
      </c>
      <c r="I164" s="106">
        <v>3.3969999999999998</v>
      </c>
      <c r="J164" s="31">
        <v>484.98</v>
      </c>
      <c r="K164" s="31">
        <v>597.33000000000004</v>
      </c>
      <c r="L164" s="18">
        <v>441.02</v>
      </c>
      <c r="M164" s="18">
        <v>12</v>
      </c>
    </row>
    <row r="165" spans="1:13" x14ac:dyDescent="0.2">
      <c r="A165" s="8">
        <v>44743</v>
      </c>
      <c r="B165" s="16">
        <v>541858</v>
      </c>
      <c r="C165" s="16">
        <v>9856.2650000000012</v>
      </c>
      <c r="D165" s="18"/>
      <c r="E165" s="76"/>
      <c r="F165" s="76"/>
      <c r="G165" s="106">
        <v>1099.296</v>
      </c>
      <c r="H165" s="106">
        <v>3.7080000000000002</v>
      </c>
      <c r="I165" s="106">
        <v>3.43</v>
      </c>
      <c r="J165" s="31">
        <v>486.12</v>
      </c>
      <c r="K165" s="31">
        <v>597.21</v>
      </c>
      <c r="L165" s="18">
        <v>449.59</v>
      </c>
      <c r="M165" s="18">
        <v>12</v>
      </c>
    </row>
    <row r="166" spans="1:13" x14ac:dyDescent="0.2">
      <c r="A166" s="8">
        <v>44774</v>
      </c>
      <c r="B166" s="16">
        <v>576284</v>
      </c>
      <c r="C166" s="16">
        <v>9485.6759999999995</v>
      </c>
      <c r="D166" s="18"/>
      <c r="E166" s="76"/>
      <c r="F166" s="76"/>
      <c r="G166" s="106">
        <v>1099.287</v>
      </c>
      <c r="H166" s="106">
        <v>3.81</v>
      </c>
      <c r="I166" s="106">
        <v>3.444</v>
      </c>
      <c r="J166" s="31">
        <v>486.12</v>
      </c>
      <c r="K166" s="31">
        <v>601.80999999999995</v>
      </c>
      <c r="L166" s="18">
        <v>444.21</v>
      </c>
      <c r="M166" s="18">
        <v>13</v>
      </c>
    </row>
    <row r="167" spans="1:13" x14ac:dyDescent="0.2">
      <c r="A167" s="8">
        <v>44805</v>
      </c>
      <c r="B167" s="16">
        <v>550438</v>
      </c>
      <c r="C167" s="16">
        <v>10453.507</v>
      </c>
      <c r="D167" s="18"/>
      <c r="E167" s="76"/>
      <c r="F167" s="76"/>
      <c r="G167" s="106">
        <v>1100.4290000000001</v>
      </c>
      <c r="H167" s="106">
        <v>4.1459999999999999</v>
      </c>
      <c r="I167" s="106">
        <v>3.5760000000000001</v>
      </c>
      <c r="J167" s="31">
        <v>486.58</v>
      </c>
      <c r="K167" s="31">
        <v>606.22</v>
      </c>
      <c r="L167" s="18">
        <v>449.12</v>
      </c>
      <c r="M167" s="18">
        <v>12</v>
      </c>
    </row>
    <row r="168" spans="1:13" x14ac:dyDescent="0.2">
      <c r="A168" s="8">
        <v>44835</v>
      </c>
      <c r="B168" s="16">
        <v>554864</v>
      </c>
      <c r="C168" s="16">
        <v>11260.915000000001</v>
      </c>
      <c r="D168" s="18"/>
      <c r="E168" s="76"/>
      <c r="F168" s="76"/>
      <c r="G168" s="106">
        <v>1102.3599999999999</v>
      </c>
      <c r="H168" s="106">
        <v>4.57</v>
      </c>
      <c r="I168" s="106">
        <v>3.6669999999999998</v>
      </c>
      <c r="J168" s="31">
        <v>487.06</v>
      </c>
      <c r="K168" s="31">
        <v>612.76</v>
      </c>
      <c r="L168" s="18">
        <v>441.07</v>
      </c>
      <c r="M168" s="18">
        <v>12</v>
      </c>
    </row>
    <row r="169" spans="1:13" x14ac:dyDescent="0.2">
      <c r="A169" s="8">
        <v>44866</v>
      </c>
      <c r="B169" s="16">
        <v>523539</v>
      </c>
      <c r="C169" s="16">
        <v>9922.518</v>
      </c>
      <c r="D169" s="18"/>
      <c r="E169" s="76"/>
      <c r="F169" s="76"/>
      <c r="G169" s="106">
        <v>1104.2249999999999</v>
      </c>
      <c r="H169" s="106">
        <v>4.0389999999999997</v>
      </c>
      <c r="I169" s="106">
        <v>3.423</v>
      </c>
      <c r="J169" s="31">
        <v>487.36</v>
      </c>
      <c r="K169" s="31">
        <v>597.63</v>
      </c>
      <c r="L169" s="18">
        <v>444.7</v>
      </c>
      <c r="M169" s="18">
        <v>11</v>
      </c>
    </row>
    <row r="170" spans="1:13" x14ac:dyDescent="0.2">
      <c r="A170" s="9">
        <v>44896</v>
      </c>
      <c r="B170" s="17">
        <v>583008</v>
      </c>
      <c r="C170" s="17">
        <v>9048.7330000000002</v>
      </c>
      <c r="D170" s="19"/>
      <c r="E170" s="77"/>
      <c r="F170" s="77"/>
      <c r="G170" s="107">
        <v>1104.3040000000001</v>
      </c>
      <c r="H170" s="107">
        <v>2.423</v>
      </c>
      <c r="I170" s="107">
        <v>3.6989999999999998</v>
      </c>
      <c r="J170" s="33">
        <v>487.75</v>
      </c>
      <c r="K170" s="33">
        <v>607.45000000000005</v>
      </c>
      <c r="L170" s="19">
        <v>447.28</v>
      </c>
      <c r="M170" s="19">
        <v>13</v>
      </c>
    </row>
    <row r="171" spans="1:13" x14ac:dyDescent="0.2">
      <c r="A171" s="96">
        <v>44927</v>
      </c>
      <c r="B171" s="16">
        <v>603645</v>
      </c>
      <c r="C171" s="16">
        <v>33908.013775329593</v>
      </c>
      <c r="D171" s="69"/>
      <c r="E171" s="75"/>
      <c r="F171" s="75"/>
      <c r="G171" s="108">
        <v>1105.403</v>
      </c>
      <c r="H171" s="108">
        <v>3.6549999999999998</v>
      </c>
      <c r="I171" s="108">
        <v>4.7069999999999999</v>
      </c>
      <c r="J171" s="32">
        <v>541.91999999999996</v>
      </c>
      <c r="K171" s="32">
        <v>618.96</v>
      </c>
      <c r="L171" s="69">
        <v>488.15</v>
      </c>
      <c r="M171" s="75">
        <v>11</v>
      </c>
    </row>
    <row r="172" spans="1:13" x14ac:dyDescent="0.2">
      <c r="A172" s="96">
        <v>44958</v>
      </c>
      <c r="B172" s="16">
        <v>619189</v>
      </c>
      <c r="C172" s="16">
        <v>8489.2362530517566</v>
      </c>
      <c r="D172" s="18"/>
      <c r="E172" s="76"/>
      <c r="F172" s="76"/>
      <c r="G172" s="106">
        <v>1100.9870000000001</v>
      </c>
      <c r="H172" s="106">
        <v>2.6059999999999999</v>
      </c>
      <c r="I172" s="106">
        <v>3.56</v>
      </c>
      <c r="J172" s="31">
        <v>542.85</v>
      </c>
      <c r="K172" s="31">
        <v>620.84</v>
      </c>
      <c r="L172" s="18">
        <v>491.81</v>
      </c>
      <c r="M172" s="76">
        <v>12</v>
      </c>
    </row>
    <row r="173" spans="1:13" x14ac:dyDescent="0.2">
      <c r="A173" s="96">
        <v>44986</v>
      </c>
      <c r="B173" s="16">
        <v>651037</v>
      </c>
      <c r="C173" s="16">
        <v>11883.149298351289</v>
      </c>
      <c r="D173" s="18"/>
      <c r="E173" s="97">
        <v>213</v>
      </c>
      <c r="F173" s="97"/>
      <c r="G173" s="106">
        <v>1102.8779999999999</v>
      </c>
      <c r="H173" s="106">
        <v>2.94</v>
      </c>
      <c r="I173" s="106">
        <v>4.0890000000000004</v>
      </c>
      <c r="J173" s="31">
        <v>543.13</v>
      </c>
      <c r="K173" s="31">
        <v>688.83</v>
      </c>
      <c r="L173" s="18">
        <v>495.55</v>
      </c>
      <c r="M173" s="76">
        <v>13</v>
      </c>
    </row>
    <row r="174" spans="1:13" x14ac:dyDescent="0.2">
      <c r="A174" s="96">
        <v>45017</v>
      </c>
      <c r="B174" s="16">
        <v>623393</v>
      </c>
      <c r="C174" s="16">
        <v>10176.966506744386</v>
      </c>
      <c r="D174" s="18"/>
      <c r="E174" s="76">
        <v>14477</v>
      </c>
      <c r="F174" s="76"/>
      <c r="G174" s="106">
        <v>1102.7850000000001</v>
      </c>
      <c r="H174" s="106">
        <v>3.2970000000000002</v>
      </c>
      <c r="I174" s="106">
        <v>3.173</v>
      </c>
      <c r="J174" s="31">
        <v>544.41999999999996</v>
      </c>
      <c r="K174" s="31">
        <v>730.05</v>
      </c>
      <c r="L174" s="18">
        <v>493.66</v>
      </c>
      <c r="M174" s="76">
        <v>12</v>
      </c>
    </row>
    <row r="175" spans="1:13" x14ac:dyDescent="0.2">
      <c r="A175" s="96">
        <v>45047</v>
      </c>
      <c r="B175" s="16">
        <v>594457</v>
      </c>
      <c r="C175" s="16">
        <v>13262.749380859375</v>
      </c>
      <c r="D175" s="18"/>
      <c r="E175" s="76">
        <v>247426</v>
      </c>
      <c r="F175" s="76"/>
      <c r="G175" s="106">
        <v>1104.3230000000001</v>
      </c>
      <c r="H175" s="106">
        <v>5.0410000000000004</v>
      </c>
      <c r="I175" s="106">
        <v>3.4729999999999999</v>
      </c>
      <c r="J175" s="31">
        <v>545.12</v>
      </c>
      <c r="K175" s="31">
        <v>710.27</v>
      </c>
      <c r="L175" s="18">
        <v>494.6</v>
      </c>
      <c r="M175" s="76">
        <v>11</v>
      </c>
    </row>
    <row r="176" spans="1:13" x14ac:dyDescent="0.2">
      <c r="A176" s="96">
        <v>45078</v>
      </c>
      <c r="B176" s="16">
        <v>657677</v>
      </c>
      <c r="C176" s="16">
        <v>12050.994238098145</v>
      </c>
      <c r="D176" s="18"/>
      <c r="E176" s="76">
        <v>7668</v>
      </c>
      <c r="F176" s="76"/>
      <c r="G176" s="106">
        <v>1106.4880000000001</v>
      </c>
      <c r="H176" s="106">
        <v>4.5810000000000004</v>
      </c>
      <c r="I176" s="106">
        <v>3.242</v>
      </c>
      <c r="J176" s="31">
        <v>545.91999999999996</v>
      </c>
      <c r="K176" s="31">
        <v>712.93</v>
      </c>
      <c r="L176" s="18">
        <v>504.13</v>
      </c>
      <c r="M176" s="76">
        <v>13</v>
      </c>
    </row>
    <row r="177" spans="1:13" x14ac:dyDescent="0.2">
      <c r="A177" s="96">
        <v>45108</v>
      </c>
      <c r="B177" s="16">
        <v>598870</v>
      </c>
      <c r="C177" s="16">
        <v>8858.4720806274418</v>
      </c>
      <c r="D177" s="18"/>
      <c r="E177" s="76">
        <v>2346</v>
      </c>
      <c r="F177" s="76"/>
      <c r="G177" s="106">
        <v>1110.2339999999999</v>
      </c>
      <c r="H177" s="106">
        <v>2.0609999999999999</v>
      </c>
      <c r="I177" s="106">
        <v>2.9470000000000001</v>
      </c>
      <c r="J177" s="31">
        <v>546.33000000000004</v>
      </c>
      <c r="K177" s="31">
        <v>776.04</v>
      </c>
      <c r="L177" s="18">
        <v>558.92999999999995</v>
      </c>
      <c r="M177" s="76">
        <v>11</v>
      </c>
    </row>
    <row r="178" spans="1:13" x14ac:dyDescent="0.2">
      <c r="A178" s="96">
        <v>45139</v>
      </c>
      <c r="B178" s="16">
        <v>874898</v>
      </c>
      <c r="C178" s="16">
        <v>112249.54689825821</v>
      </c>
      <c r="D178" s="18"/>
      <c r="E178" s="76">
        <v>6613</v>
      </c>
      <c r="F178" s="76"/>
      <c r="G178" s="106">
        <v>1112.078</v>
      </c>
      <c r="H178" s="106">
        <v>5.0410000000000004</v>
      </c>
      <c r="I178" s="106">
        <v>3.2669999999999999</v>
      </c>
      <c r="J178" s="31">
        <v>604.66</v>
      </c>
      <c r="K178" s="31">
        <v>795.78</v>
      </c>
      <c r="L178" s="18">
        <v>548.1</v>
      </c>
      <c r="M178" s="76">
        <v>14</v>
      </c>
    </row>
    <row r="179" spans="1:13" x14ac:dyDescent="0.2">
      <c r="A179" s="96">
        <v>45170</v>
      </c>
      <c r="B179" s="16">
        <v>640627</v>
      </c>
      <c r="C179" s="16">
        <v>12888.385459762572</v>
      </c>
      <c r="D179" s="18"/>
      <c r="E179" s="76">
        <v>3449</v>
      </c>
      <c r="F179" s="76"/>
      <c r="G179" s="106">
        <v>1111.6980000000001</v>
      </c>
      <c r="H179" s="106">
        <v>4.6120000000000001</v>
      </c>
      <c r="I179" s="106">
        <v>3.2149999999999999</v>
      </c>
      <c r="J179" s="31">
        <v>606.17999999999995</v>
      </c>
      <c r="K179" s="31">
        <v>783.41</v>
      </c>
      <c r="L179" s="18">
        <v>557.79999999999995</v>
      </c>
      <c r="M179" s="76">
        <v>11</v>
      </c>
    </row>
    <row r="180" spans="1:13" x14ac:dyDescent="0.2">
      <c r="A180" s="96">
        <v>45200</v>
      </c>
      <c r="B180" s="16">
        <v>708077</v>
      </c>
      <c r="C180" s="16">
        <v>13737.655880500794</v>
      </c>
      <c r="D180" s="18"/>
      <c r="E180" s="76">
        <v>2753</v>
      </c>
      <c r="F180" s="76"/>
      <c r="G180" s="106">
        <v>1114.6110000000001</v>
      </c>
      <c r="H180" s="106">
        <v>4.3310000000000004</v>
      </c>
      <c r="I180" s="106">
        <v>3.3759999999999999</v>
      </c>
      <c r="J180" s="31">
        <v>609.22</v>
      </c>
      <c r="K180" s="31">
        <v>779.24</v>
      </c>
      <c r="L180" s="18">
        <v>551.66999999999996</v>
      </c>
      <c r="M180" s="76">
        <v>12</v>
      </c>
    </row>
    <row r="181" spans="1:13" x14ac:dyDescent="0.2">
      <c r="A181" s="96">
        <v>45231</v>
      </c>
      <c r="B181" s="16">
        <v>675544</v>
      </c>
      <c r="C181" s="16">
        <v>12709.624616516112</v>
      </c>
      <c r="D181" s="18"/>
      <c r="E181" s="76">
        <v>780</v>
      </c>
      <c r="F181" s="76"/>
      <c r="G181" s="106">
        <v>1116.9549999999999</v>
      </c>
      <c r="H181" s="106">
        <v>3.1459999999999999</v>
      </c>
      <c r="I181" s="106">
        <v>3.7050000000000001</v>
      </c>
      <c r="J181" s="31">
        <v>609.75</v>
      </c>
      <c r="K181" s="31">
        <v>787.7</v>
      </c>
      <c r="L181" s="18">
        <v>558.55999999999995</v>
      </c>
      <c r="M181" s="76">
        <v>11</v>
      </c>
    </row>
    <row r="182" spans="1:13" x14ac:dyDescent="0.2">
      <c r="A182" s="9">
        <v>45261</v>
      </c>
      <c r="B182" s="17">
        <v>728611</v>
      </c>
      <c r="C182" s="17">
        <v>11621.19653125</v>
      </c>
      <c r="D182" s="19"/>
      <c r="E182" s="77">
        <v>343</v>
      </c>
      <c r="F182" s="77"/>
      <c r="G182" s="107">
        <v>1118.242</v>
      </c>
      <c r="H182" s="107">
        <v>2.5190000000000001</v>
      </c>
      <c r="I182" s="107">
        <v>3.1179999999999999</v>
      </c>
      <c r="J182" s="33">
        <v>610.29999999999995</v>
      </c>
      <c r="K182" s="33">
        <v>815.3</v>
      </c>
      <c r="L182" s="19">
        <v>553.62</v>
      </c>
      <c r="M182" s="77">
        <v>13</v>
      </c>
    </row>
    <row r="183" spans="1:13" x14ac:dyDescent="0.2">
      <c r="A183" s="96">
        <v>45292</v>
      </c>
      <c r="B183" s="16">
        <v>703113</v>
      </c>
      <c r="C183" s="16">
        <v>23755.828871131896</v>
      </c>
      <c r="D183" s="69"/>
      <c r="E183" s="75">
        <v>315</v>
      </c>
      <c r="F183" s="75"/>
      <c r="G183" s="108">
        <v>1118.2470000000001</v>
      </c>
      <c r="H183" s="108">
        <v>3.88</v>
      </c>
      <c r="I183" s="108">
        <v>5.0129999999999999</v>
      </c>
      <c r="J183" s="32">
        <v>631.47</v>
      </c>
      <c r="K183" s="32">
        <v>835.24</v>
      </c>
      <c r="L183" s="69">
        <v>578.21</v>
      </c>
      <c r="M183" s="75">
        <v>11</v>
      </c>
    </row>
    <row r="184" spans="1:13" x14ac:dyDescent="0.2">
      <c r="A184" s="96">
        <v>45323</v>
      </c>
      <c r="B184" s="16">
        <v>735080</v>
      </c>
      <c r="C184" s="16">
        <v>10874.524040912629</v>
      </c>
      <c r="D184" s="18"/>
      <c r="E184" s="76">
        <v>210</v>
      </c>
      <c r="F184" s="76"/>
      <c r="G184" s="106">
        <v>1113.7439999999999</v>
      </c>
      <c r="H184" s="106">
        <v>3.0539999999999998</v>
      </c>
      <c r="I184" s="106">
        <v>3.7130000000000001</v>
      </c>
      <c r="J184" s="31">
        <v>632.97</v>
      </c>
      <c r="K184" s="31">
        <v>816.64</v>
      </c>
      <c r="L184" s="18">
        <v>580.61</v>
      </c>
      <c r="M184" s="76">
        <v>12</v>
      </c>
    </row>
    <row r="185" spans="1:13" x14ac:dyDescent="0.2">
      <c r="A185" s="96">
        <v>45352</v>
      </c>
      <c r="B185" s="16">
        <v>756389</v>
      </c>
      <c r="C185" s="16">
        <v>14424.205859689711</v>
      </c>
      <c r="D185" s="18"/>
      <c r="E185" s="76">
        <v>135</v>
      </c>
      <c r="F185" s="76"/>
      <c r="G185" s="106">
        <v>1115.298</v>
      </c>
      <c r="H185" s="106">
        <v>1.998</v>
      </c>
      <c r="I185" s="106">
        <v>3.169</v>
      </c>
      <c r="J185" s="31">
        <v>633.51</v>
      </c>
      <c r="K185" s="31">
        <v>792.92</v>
      </c>
      <c r="L185" s="18">
        <v>571.39</v>
      </c>
      <c r="M185" s="76">
        <v>13</v>
      </c>
    </row>
    <row r="186" spans="1:13" x14ac:dyDescent="0.2">
      <c r="A186" s="96">
        <v>45383</v>
      </c>
      <c r="B186" s="16">
        <v>739957</v>
      </c>
      <c r="C186" s="16">
        <v>17756.601498258115</v>
      </c>
      <c r="D186" s="18"/>
      <c r="E186" s="76">
        <v>113</v>
      </c>
      <c r="F186" s="76"/>
      <c r="G186" s="106">
        <v>1115.164</v>
      </c>
      <c r="H186" s="106">
        <v>3.0089999999999999</v>
      </c>
      <c r="I186" s="106">
        <v>3.2410000000000001</v>
      </c>
      <c r="J186" s="31">
        <v>634.97</v>
      </c>
      <c r="K186" s="31">
        <v>788.05</v>
      </c>
      <c r="L186" s="18">
        <v>571.44000000000005</v>
      </c>
      <c r="M186" s="76">
        <v>12</v>
      </c>
    </row>
    <row r="187" spans="1:13" x14ac:dyDescent="0.2">
      <c r="A187" s="96">
        <v>45413</v>
      </c>
      <c r="B187" s="16">
        <v>746541</v>
      </c>
      <c r="C187" s="16">
        <v>39858.674759094232</v>
      </c>
      <c r="D187" s="18"/>
      <c r="E187" s="76">
        <v>15952</v>
      </c>
      <c r="F187" s="76"/>
      <c r="G187" s="106">
        <v>1117.144</v>
      </c>
      <c r="H187" s="106">
        <v>5.5640000000000001</v>
      </c>
      <c r="I187" s="106">
        <v>3.395</v>
      </c>
      <c r="J187" s="31">
        <v>635.86</v>
      </c>
      <c r="K187" s="31">
        <v>751.98</v>
      </c>
      <c r="L187" s="18">
        <v>581.52</v>
      </c>
      <c r="M187" s="76">
        <v>12</v>
      </c>
    </row>
    <row r="188" spans="1:13" x14ac:dyDescent="0.2">
      <c r="A188" s="96">
        <v>45444</v>
      </c>
      <c r="B188" s="16">
        <v>709071</v>
      </c>
      <c r="C188" s="16">
        <v>14986.109038303375</v>
      </c>
      <c r="D188" s="18"/>
      <c r="E188" s="76">
        <v>295308</v>
      </c>
      <c r="F188" s="76"/>
      <c r="G188" s="106">
        <v>1121.502</v>
      </c>
      <c r="H188" s="106">
        <v>4.21</v>
      </c>
      <c r="I188" s="106">
        <v>2.9689999999999999</v>
      </c>
      <c r="J188" s="31">
        <v>637.66999999999996</v>
      </c>
      <c r="K188" s="31">
        <v>747.09</v>
      </c>
      <c r="L188" s="18">
        <v>573.12</v>
      </c>
      <c r="M188" s="76">
        <v>11</v>
      </c>
    </row>
    <row r="189" spans="1:13" x14ac:dyDescent="0.2">
      <c r="A189" s="96">
        <v>45474</v>
      </c>
      <c r="B189" s="16">
        <v>744035</v>
      </c>
      <c r="C189" s="16">
        <v>10883.60724230957</v>
      </c>
      <c r="D189" s="18"/>
      <c r="E189" s="76">
        <v>593</v>
      </c>
      <c r="F189" s="76"/>
      <c r="G189" s="106">
        <v>1124.2180000000001</v>
      </c>
      <c r="H189" s="106">
        <v>3.218</v>
      </c>
      <c r="I189" s="106">
        <v>3.532</v>
      </c>
      <c r="J189" s="31">
        <v>638.29</v>
      </c>
      <c r="K189" s="31">
        <v>763.67</v>
      </c>
      <c r="L189" s="18">
        <v>579.57000000000005</v>
      </c>
      <c r="M189" s="76">
        <v>12</v>
      </c>
    </row>
    <row r="190" spans="1:13" x14ac:dyDescent="0.2">
      <c r="A190" s="96">
        <v>45505</v>
      </c>
      <c r="B190" s="16">
        <v>776134</v>
      </c>
      <c r="C190" s="16">
        <v>10650.478340070726</v>
      </c>
      <c r="D190" s="18"/>
      <c r="E190" s="76">
        <v>1303</v>
      </c>
      <c r="F190" s="76"/>
      <c r="G190" s="106">
        <v>1125.9069999999999</v>
      </c>
      <c r="H190" s="106">
        <v>4.0720000000000001</v>
      </c>
      <c r="I190" s="106">
        <v>3.262</v>
      </c>
      <c r="J190" s="31">
        <v>638.94000000000005</v>
      </c>
      <c r="K190" s="31">
        <v>753.24</v>
      </c>
      <c r="L190" s="18">
        <v>575.62</v>
      </c>
      <c r="M190" s="76">
        <v>13</v>
      </c>
    </row>
    <row r="191" spans="1:13" x14ac:dyDescent="0.2">
      <c r="A191" s="96">
        <v>45536</v>
      </c>
      <c r="B191" s="16">
        <v>710378</v>
      </c>
      <c r="C191" s="16">
        <v>10932.738649356843</v>
      </c>
      <c r="D191" s="18"/>
      <c r="E191" s="76">
        <v>801</v>
      </c>
      <c r="F191" s="76"/>
      <c r="G191" s="106">
        <v>1127.6569999999999</v>
      </c>
      <c r="H191" s="106">
        <v>4.6609999999999996</v>
      </c>
      <c r="I191" s="106">
        <v>3.5070000000000001</v>
      </c>
      <c r="J191" s="31">
        <v>639.63</v>
      </c>
      <c r="K191" s="31">
        <v>761.4</v>
      </c>
      <c r="L191" s="18">
        <v>578.07000000000005</v>
      </c>
      <c r="M191" s="76">
        <v>11</v>
      </c>
    </row>
    <row r="192" spans="1:13" x14ac:dyDescent="0.2">
      <c r="A192" s="96">
        <v>45566</v>
      </c>
      <c r="B192" s="16">
        <v>864896</v>
      </c>
      <c r="C192" s="16">
        <v>39590.304428955082</v>
      </c>
      <c r="D192" s="18"/>
      <c r="E192" s="76">
        <v>1801</v>
      </c>
      <c r="F192" s="76"/>
      <c r="G192" s="106">
        <v>1129.519</v>
      </c>
      <c r="H192" s="106">
        <v>4.2030000000000003</v>
      </c>
      <c r="I192" s="106">
        <v>3.9689999999999999</v>
      </c>
      <c r="J192" s="31">
        <v>640.29</v>
      </c>
      <c r="K192" s="31">
        <v>765.22</v>
      </c>
      <c r="L192" s="18">
        <v>581.97</v>
      </c>
      <c r="M192" s="76">
        <v>14</v>
      </c>
    </row>
    <row r="193" spans="1:13" x14ac:dyDescent="0.2">
      <c r="A193" s="96">
        <v>45597</v>
      </c>
      <c r="B193" s="16">
        <v>674157</v>
      </c>
      <c r="C193" s="16">
        <v>10684.290306030274</v>
      </c>
      <c r="D193" s="18"/>
      <c r="E193" s="76">
        <v>308</v>
      </c>
      <c r="F193" s="76">
        <v>46390</v>
      </c>
      <c r="G193" s="106">
        <v>1133.049</v>
      </c>
      <c r="H193" s="106">
        <v>3.5750000000000002</v>
      </c>
      <c r="I193" s="106">
        <v>3.3969999999999998</v>
      </c>
      <c r="J193" s="31">
        <v>641.91999999999996</v>
      </c>
      <c r="K193" s="31">
        <v>758.23</v>
      </c>
      <c r="L193" s="18">
        <v>580.13</v>
      </c>
      <c r="M193" s="76">
        <v>11</v>
      </c>
    </row>
    <row r="194" spans="1:13" x14ac:dyDescent="0.2">
      <c r="A194" s="9">
        <v>45627</v>
      </c>
      <c r="B194" s="17">
        <v>748385</v>
      </c>
      <c r="C194" s="17">
        <v>9076.7100001983636</v>
      </c>
      <c r="D194" s="19"/>
      <c r="E194" s="77">
        <v>232</v>
      </c>
      <c r="F194" s="77">
        <v>679140</v>
      </c>
      <c r="G194" s="107">
        <v>1134.69</v>
      </c>
      <c r="H194" s="107">
        <v>2.0150000000000001</v>
      </c>
      <c r="I194" s="107">
        <v>2.9630000000000001</v>
      </c>
      <c r="J194" s="33">
        <v>642.35</v>
      </c>
      <c r="K194" s="33">
        <v>769.61</v>
      </c>
      <c r="L194" s="19">
        <v>582.47</v>
      </c>
      <c r="M194" s="77">
        <v>12</v>
      </c>
    </row>
    <row r="195" spans="1:13" x14ac:dyDescent="0.2">
      <c r="A195" s="96">
        <v>45658</v>
      </c>
      <c r="B195" s="16">
        <v>773320</v>
      </c>
      <c r="C195" s="16">
        <v>15993.348730064392</v>
      </c>
      <c r="D195" s="69"/>
      <c r="E195" s="75">
        <v>148</v>
      </c>
      <c r="F195" s="75">
        <v>3515</v>
      </c>
      <c r="G195" s="108">
        <v>1136.6379999999999</v>
      </c>
      <c r="H195" s="108">
        <v>3.3620000000000001</v>
      </c>
      <c r="I195" s="108">
        <v>4.4779999999999998</v>
      </c>
      <c r="J195" s="32">
        <v>656.22</v>
      </c>
      <c r="K195" s="32">
        <v>784.14</v>
      </c>
      <c r="L195" s="69">
        <v>585.86</v>
      </c>
      <c r="M195" s="75">
        <v>12</v>
      </c>
    </row>
    <row r="196" spans="1:13" x14ac:dyDescent="0.2">
      <c r="A196" s="96">
        <v>45689</v>
      </c>
      <c r="B196" s="16">
        <v>767952</v>
      </c>
      <c r="C196" s="16">
        <v>9920.2961809387198</v>
      </c>
      <c r="D196" s="18"/>
      <c r="E196" s="76">
        <v>104</v>
      </c>
      <c r="F196" s="76">
        <v>3873</v>
      </c>
      <c r="G196" s="106">
        <v>1133.7059999999999</v>
      </c>
      <c r="H196" s="106">
        <v>2.71</v>
      </c>
      <c r="I196" s="106">
        <v>3.6589999999999998</v>
      </c>
      <c r="J196" s="31">
        <v>657.43</v>
      </c>
      <c r="K196" s="31">
        <v>797.3</v>
      </c>
      <c r="L196" s="18">
        <v>598.41</v>
      </c>
      <c r="M196" s="76">
        <v>12</v>
      </c>
    </row>
    <row r="197" spans="1:13" x14ac:dyDescent="0.2">
      <c r="A197" s="96">
        <v>45717</v>
      </c>
      <c r="B197" s="16">
        <v>737202</v>
      </c>
      <c r="C197" s="16">
        <v>13382.638660472869</v>
      </c>
      <c r="D197" s="18"/>
      <c r="E197" s="76">
        <v>67</v>
      </c>
      <c r="F197" s="76">
        <v>1533</v>
      </c>
      <c r="G197" s="106">
        <v>1134.1020000000001</v>
      </c>
      <c r="H197" s="106">
        <v>3.0419999999999998</v>
      </c>
      <c r="I197" s="106">
        <v>3.6739999999999999</v>
      </c>
      <c r="J197" s="31">
        <v>658.04</v>
      </c>
      <c r="K197" s="31">
        <v>707.64</v>
      </c>
      <c r="L197" s="18">
        <v>586.34</v>
      </c>
      <c r="M197" s="76">
        <v>11</v>
      </c>
    </row>
    <row r="198" spans="1:13" x14ac:dyDescent="0.2">
      <c r="A198" s="96">
        <v>45748</v>
      </c>
      <c r="B198" s="16">
        <v>807357</v>
      </c>
      <c r="C198" s="16">
        <v>9123.2812689819348</v>
      </c>
      <c r="D198" s="18"/>
      <c r="E198" s="76">
        <v>64</v>
      </c>
      <c r="F198" s="76">
        <v>1842</v>
      </c>
      <c r="G198" s="106">
        <v>1134.1479999999999</v>
      </c>
      <c r="H198" s="106">
        <v>3.1389999999999998</v>
      </c>
      <c r="I198" s="106">
        <v>3.4660000000000002</v>
      </c>
      <c r="J198" s="31">
        <v>659.2</v>
      </c>
      <c r="K198" s="31">
        <v>674.05</v>
      </c>
      <c r="L198" s="18">
        <v>589.16</v>
      </c>
      <c r="M198" s="76">
        <v>13</v>
      </c>
    </row>
    <row r="199" spans="1:13" x14ac:dyDescent="0.2">
      <c r="A199" s="96">
        <v>45778</v>
      </c>
      <c r="B199" s="16">
        <v>768930</v>
      </c>
      <c r="C199" s="16">
        <v>6702.4459798278813</v>
      </c>
      <c r="D199" s="18"/>
      <c r="E199" s="76">
        <v>34</v>
      </c>
      <c r="F199" s="76">
        <v>2032</v>
      </c>
      <c r="G199" s="106">
        <v>1134.81</v>
      </c>
      <c r="H199" s="106">
        <v>2.6749999999999998</v>
      </c>
      <c r="I199" s="106">
        <v>3.4649999999999999</v>
      </c>
      <c r="J199" s="31">
        <v>659.52</v>
      </c>
      <c r="K199" s="31">
        <v>631.46</v>
      </c>
      <c r="L199" s="18">
        <v>594.79</v>
      </c>
      <c r="M199" s="76">
        <v>12</v>
      </c>
    </row>
    <row r="200" spans="1:13" x14ac:dyDescent="0.2">
      <c r="A200" s="96">
        <v>45809</v>
      </c>
      <c r="B200" s="16">
        <v>743599</v>
      </c>
      <c r="C200" s="16">
        <v>14211.330811645508</v>
      </c>
      <c r="D200" s="18"/>
      <c r="E200" s="76">
        <v>34</v>
      </c>
      <c r="F200" s="76">
        <v>488</v>
      </c>
      <c r="G200" s="106">
        <v>1135.298</v>
      </c>
      <c r="H200" s="106">
        <v>2.3290000000000002</v>
      </c>
      <c r="I200" s="106">
        <v>3.1030000000000002</v>
      </c>
      <c r="J200" s="31">
        <v>659.91</v>
      </c>
      <c r="K200" s="31">
        <v>664.51</v>
      </c>
      <c r="L200" s="18">
        <v>595.51</v>
      </c>
      <c r="M200" s="76">
        <v>11</v>
      </c>
    </row>
    <row r="201" spans="1:13" x14ac:dyDescent="0.2">
      <c r="A201" s="96">
        <v>45839</v>
      </c>
      <c r="B201" s="16">
        <v>780824</v>
      </c>
      <c r="C201" s="16">
        <v>6466.548540790558</v>
      </c>
      <c r="D201" s="18"/>
      <c r="E201" s="76">
        <v>25</v>
      </c>
      <c r="F201" s="76">
        <v>363</v>
      </c>
      <c r="G201" s="106">
        <v>1136.5830000000001</v>
      </c>
      <c r="H201" s="106">
        <v>2.59</v>
      </c>
      <c r="I201" s="106">
        <v>3.4990000000000001</v>
      </c>
      <c r="J201" s="31">
        <v>660.21</v>
      </c>
      <c r="K201" s="31">
        <v>684.61</v>
      </c>
      <c r="L201" s="18">
        <v>596.9</v>
      </c>
      <c r="M201" s="76">
        <v>12</v>
      </c>
    </row>
    <row r="202" spans="1:13" x14ac:dyDescent="0.2">
      <c r="A202" s="96">
        <v>45870</v>
      </c>
      <c r="B202" s="16">
        <v>764317</v>
      </c>
      <c r="C202" s="16">
        <v>5050.5284013671871</v>
      </c>
      <c r="D202" s="18"/>
      <c r="E202" s="76">
        <v>20</v>
      </c>
      <c r="F202" s="76">
        <v>193</v>
      </c>
      <c r="G202" s="106">
        <v>1137.3440000000001</v>
      </c>
      <c r="H202" s="106">
        <v>2.0270000000000001</v>
      </c>
      <c r="I202" s="106">
        <v>2.9340000000000002</v>
      </c>
      <c r="J202" s="31">
        <v>660.59</v>
      </c>
      <c r="K202" s="31">
        <v>693.77</v>
      </c>
      <c r="L202" s="18">
        <v>594.02</v>
      </c>
      <c r="M202" s="76">
        <v>12</v>
      </c>
    </row>
    <row r="203" spans="1:13" x14ac:dyDescent="0.2">
      <c r="A203" s="96">
        <v>45901</v>
      </c>
      <c r="B203" s="16">
        <v>773506</v>
      </c>
      <c r="C203" s="16">
        <v>7490.756721496582</v>
      </c>
      <c r="D203" s="18"/>
      <c r="E203" s="76">
        <v>16</v>
      </c>
      <c r="F203" s="76">
        <v>137</v>
      </c>
      <c r="G203" s="106">
        <v>1138.925</v>
      </c>
      <c r="H203" s="106">
        <v>3.113</v>
      </c>
      <c r="I203" s="106">
        <v>3.2759999999999998</v>
      </c>
      <c r="J203" s="31">
        <v>660.9</v>
      </c>
      <c r="K203" s="31">
        <v>699.29</v>
      </c>
      <c r="L203" s="18">
        <v>600.66</v>
      </c>
      <c r="M203" s="76">
        <v>12</v>
      </c>
    </row>
    <row r="204" spans="1:13" x14ac:dyDescent="0.2">
      <c r="A204" s="96">
        <v>45931</v>
      </c>
      <c r="B204" s="16">
        <v>828455</v>
      </c>
      <c r="C204" s="16">
        <v>8181.5965584220885</v>
      </c>
      <c r="D204" s="18"/>
      <c r="E204" s="76">
        <v>17</v>
      </c>
      <c r="F204" s="76">
        <v>233</v>
      </c>
      <c r="G204" s="106">
        <v>1140.155</v>
      </c>
      <c r="H204" s="106">
        <v>3.2959999999999998</v>
      </c>
      <c r="I204" s="106">
        <v>4.0259999999999998</v>
      </c>
      <c r="J204" s="31">
        <v>661.26</v>
      </c>
      <c r="K204" s="31">
        <v>704.39</v>
      </c>
      <c r="L204" s="18">
        <v>598.41</v>
      </c>
      <c r="M204" s="76">
        <v>13</v>
      </c>
    </row>
    <row r="205" spans="1:13" x14ac:dyDescent="0.2">
      <c r="A205" s="96">
        <v>45962</v>
      </c>
      <c r="B205" s="16">
        <v>737406</v>
      </c>
      <c r="C205" s="16">
        <v>7629.8965800781252</v>
      </c>
      <c r="D205" s="18"/>
      <c r="E205" s="76">
        <v>23</v>
      </c>
      <c r="F205" s="76">
        <v>25523</v>
      </c>
      <c r="G205" s="106">
        <v>1143.2829999999999</v>
      </c>
      <c r="H205" s="106">
        <v>2.8010000000000002</v>
      </c>
      <c r="I205" s="106">
        <v>3.169</v>
      </c>
      <c r="J205" s="31">
        <v>661.39</v>
      </c>
      <c r="K205" s="31">
        <v>698.64</v>
      </c>
      <c r="L205" s="18">
        <v>593.77</v>
      </c>
      <c r="M205" s="76">
        <v>11</v>
      </c>
    </row>
    <row r="206" spans="1:13" x14ac:dyDescent="0.2">
      <c r="A206" s="9">
        <v>45992</v>
      </c>
      <c r="B206" s="17">
        <v>833375</v>
      </c>
      <c r="C206" s="17">
        <v>7948.133707638025</v>
      </c>
      <c r="D206" s="19"/>
      <c r="E206" s="77">
        <v>14</v>
      </c>
      <c r="F206" s="77">
        <v>779171</v>
      </c>
      <c r="G206" s="107">
        <v>1144.8489999999999</v>
      </c>
      <c r="H206" s="107">
        <v>2.3540000000000001</v>
      </c>
      <c r="I206" s="107">
        <v>3.61</v>
      </c>
      <c r="J206" s="33">
        <v>661.62</v>
      </c>
      <c r="K206" s="33">
        <v>686.29</v>
      </c>
      <c r="L206" s="19">
        <v>599.72</v>
      </c>
      <c r="M206" s="77">
        <v>13</v>
      </c>
    </row>
    <row r="207" spans="1:13" x14ac:dyDescent="0.2">
      <c r="A207" s="96">
        <v>46023</v>
      </c>
      <c r="B207" s="16">
        <v>807459</v>
      </c>
      <c r="C207" s="16">
        <v>19429.310577697754</v>
      </c>
      <c r="D207" s="69"/>
      <c r="E207" s="75">
        <v>16</v>
      </c>
      <c r="F207" s="75">
        <v>3295</v>
      </c>
      <c r="G207" s="108">
        <v>1146.712</v>
      </c>
      <c r="H207" s="108">
        <v>3.1949999999999998</v>
      </c>
      <c r="I207" s="108">
        <v>4.3609999999999998</v>
      </c>
      <c r="J207" s="32">
        <v>686.28</v>
      </c>
      <c r="K207" s="32">
        <v>689.76</v>
      </c>
      <c r="L207" s="69">
        <v>613.07000000000005</v>
      </c>
      <c r="M207" s="75">
        <v>12</v>
      </c>
    </row>
    <row r="208" spans="1:13" x14ac:dyDescent="0.2">
      <c r="A208" s="96">
        <v>46054</v>
      </c>
      <c r="B208" s="16">
        <v>816757</v>
      </c>
      <c r="C208" s="16">
        <v>17310.235188110353</v>
      </c>
      <c r="D208" s="18"/>
      <c r="E208" s="76">
        <v>20</v>
      </c>
      <c r="F208" s="76">
        <v>1635</v>
      </c>
      <c r="G208" s="106">
        <v>1142.7639999999999</v>
      </c>
      <c r="H208" s="106">
        <v>2.8220000000000001</v>
      </c>
      <c r="I208" s="106">
        <v>3.5720000000000001</v>
      </c>
      <c r="J208" s="31">
        <v>686.98</v>
      </c>
      <c r="K208" s="31">
        <v>729.33</v>
      </c>
      <c r="L208" s="18">
        <v>616.41999999999996</v>
      </c>
      <c r="M208" s="76">
        <v>12</v>
      </c>
    </row>
    <row r="209" spans="1:13" x14ac:dyDescent="0.2">
      <c r="A209" s="96">
        <v>46082</v>
      </c>
      <c r="B209" s="16">
        <v>799453</v>
      </c>
      <c r="C209" s="16">
        <v>13935.983399993896</v>
      </c>
      <c r="D209" s="18"/>
      <c r="E209" s="76">
        <v>11</v>
      </c>
      <c r="F209" s="76">
        <v>894</v>
      </c>
      <c r="G209" s="106">
        <v>1144.085</v>
      </c>
      <c r="H209" s="106">
        <v>3.6389999999999998</v>
      </c>
      <c r="I209" s="106">
        <v>3.4620000000000002</v>
      </c>
      <c r="J209" s="31">
        <v>687.49</v>
      </c>
      <c r="K209" s="31">
        <v>786.34</v>
      </c>
      <c r="L209" s="18">
        <v>623.42999999999995</v>
      </c>
      <c r="M209" s="76">
        <v>11</v>
      </c>
    </row>
    <row r="210" spans="1:13" x14ac:dyDescent="0.2">
      <c r="A210" s="96">
        <v>46113</v>
      </c>
      <c r="B210" s="16">
        <v>912021</v>
      </c>
      <c r="C210" s="16">
        <v>11694.0386875</v>
      </c>
      <c r="D210" s="18"/>
      <c r="E210" s="76">
        <v>17</v>
      </c>
      <c r="F210" s="76">
        <v>579</v>
      </c>
      <c r="G210" s="106">
        <v>1144.71</v>
      </c>
      <c r="H210" s="106">
        <v>3.3029999999999999</v>
      </c>
      <c r="I210" s="106">
        <v>3.5739999999999998</v>
      </c>
      <c r="J210" s="31">
        <v>688.87</v>
      </c>
      <c r="K210" s="31">
        <v>765.9</v>
      </c>
      <c r="L210" s="18">
        <v>626.46</v>
      </c>
      <c r="M210" s="76">
        <v>14</v>
      </c>
    </row>
    <row r="211" spans="1:13" x14ac:dyDescent="0.2">
      <c r="A211" s="96">
        <v>46143</v>
      </c>
      <c r="B211" s="16">
        <v>696504</v>
      </c>
      <c r="C211" s="16">
        <v>11328.045770019531</v>
      </c>
      <c r="D211" s="18"/>
      <c r="E211" s="76">
        <v>25</v>
      </c>
      <c r="F211" s="76">
        <v>489</v>
      </c>
      <c r="G211" s="106">
        <v>1144.7550000000001</v>
      </c>
      <c r="H211" s="106">
        <v>3.702</v>
      </c>
      <c r="I211" s="106">
        <v>3.1739999999999999</v>
      </c>
      <c r="J211" s="31">
        <v>689.23</v>
      </c>
      <c r="K211" s="31">
        <v>753.35</v>
      </c>
      <c r="L211" s="18">
        <v>624.32000000000005</v>
      </c>
      <c r="M211" s="76">
        <v>10</v>
      </c>
    </row>
    <row r="212" spans="1:13" x14ac:dyDescent="0.2">
      <c r="A212" s="96">
        <v>46174</v>
      </c>
      <c r="B212" s="16">
        <v>829264</v>
      </c>
      <c r="C212" s="16">
        <v>9614.5924797363277</v>
      </c>
      <c r="D212" s="18"/>
      <c r="E212" s="76">
        <v>17</v>
      </c>
      <c r="F212" s="76">
        <v>321</v>
      </c>
      <c r="G212" s="106">
        <v>1145.3920000000001</v>
      </c>
      <c r="H212" s="106">
        <v>3.5649999999999999</v>
      </c>
      <c r="I212" s="106">
        <v>3.2789999999999999</v>
      </c>
      <c r="J212" s="31">
        <v>689.54</v>
      </c>
      <c r="K212" s="31">
        <v>728.13</v>
      </c>
      <c r="L212" s="18">
        <v>622.61</v>
      </c>
      <c r="M212" s="76">
        <v>12</v>
      </c>
    </row>
    <row r="213" spans="1:13" x14ac:dyDescent="0.2">
      <c r="A213" s="96">
        <v>46204</v>
      </c>
      <c r="B213" s="16">
        <v>845680</v>
      </c>
      <c r="C213" s="16">
        <v>8256.1325437500473</v>
      </c>
      <c r="D213" s="18"/>
      <c r="E213" s="76"/>
      <c r="F213" s="76">
        <v>305</v>
      </c>
      <c r="G213" s="106">
        <v>1146.431</v>
      </c>
      <c r="H213" s="106">
        <v>2.8610000000000002</v>
      </c>
      <c r="I213" s="106">
        <v>3.6269999999999998</v>
      </c>
      <c r="J213" s="31">
        <v>689.78</v>
      </c>
      <c r="K213" s="31">
        <v>686.58</v>
      </c>
      <c r="L213" s="18">
        <v>622.61</v>
      </c>
      <c r="M213" s="76">
        <v>13</v>
      </c>
    </row>
    <row r="214" spans="1:13" x14ac:dyDescent="0.2">
      <c r="A214" s="96">
        <v>46235</v>
      </c>
      <c r="B214" s="16"/>
      <c r="C214" s="16">
        <v>6690.2421484375</v>
      </c>
      <c r="D214" s="18"/>
      <c r="E214" s="76"/>
      <c r="F214" s="76"/>
      <c r="G214" s="106">
        <v>1146.8810000000001</v>
      </c>
      <c r="H214" s="106">
        <v>2.202</v>
      </c>
      <c r="I214" s="106">
        <v>3.2280000000000002</v>
      </c>
      <c r="J214" s="31">
        <v>689.93</v>
      </c>
      <c r="K214" s="31">
        <v>708.97</v>
      </c>
      <c r="L214" s="18">
        <v>623.83000000000004</v>
      </c>
      <c r="M214" s="76">
        <v>11</v>
      </c>
    </row>
    <row r="215" spans="1:13" x14ac:dyDescent="0.2">
      <c r="A215" s="96">
        <v>46266</v>
      </c>
      <c r="B215" s="16"/>
      <c r="C215" s="16"/>
      <c r="D215" s="18"/>
      <c r="E215" s="76"/>
      <c r="F215" s="76"/>
      <c r="G215" s="106"/>
      <c r="H215" s="106"/>
      <c r="I215" s="106"/>
      <c r="J215" s="31"/>
      <c r="K215" s="31"/>
      <c r="L215" s="18"/>
      <c r="M215" s="76">
        <v>12</v>
      </c>
    </row>
    <row r="216" spans="1:13" x14ac:dyDescent="0.2">
      <c r="A216" s="96">
        <v>46296</v>
      </c>
      <c r="B216" s="16"/>
      <c r="C216" s="16"/>
      <c r="D216" s="18"/>
      <c r="E216" s="76"/>
      <c r="F216" s="76"/>
      <c r="G216" s="106"/>
      <c r="H216" s="106"/>
      <c r="I216" s="106"/>
      <c r="J216" s="31"/>
      <c r="K216" s="31"/>
      <c r="L216" s="18"/>
      <c r="M216" s="76">
        <v>13</v>
      </c>
    </row>
    <row r="217" spans="1:13" x14ac:dyDescent="0.2">
      <c r="A217" s="96">
        <v>46327</v>
      </c>
      <c r="B217" s="16"/>
      <c r="C217" s="16"/>
      <c r="D217" s="18"/>
      <c r="E217" s="76"/>
      <c r="F217" s="76"/>
      <c r="G217" s="106"/>
      <c r="H217" s="106"/>
      <c r="I217" s="106"/>
      <c r="J217" s="31"/>
      <c r="K217" s="31"/>
      <c r="L217" s="18"/>
      <c r="M217" s="76">
        <v>11</v>
      </c>
    </row>
    <row r="218" spans="1:13" x14ac:dyDescent="0.2">
      <c r="A218" s="9">
        <v>46357</v>
      </c>
      <c r="B218" s="17"/>
      <c r="C218" s="17"/>
      <c r="D218" s="19"/>
      <c r="E218" s="77"/>
      <c r="F218" s="77"/>
      <c r="G218" s="107"/>
      <c r="H218" s="107"/>
      <c r="I218" s="107"/>
      <c r="J218" s="33"/>
      <c r="K218" s="33"/>
      <c r="L218" s="19"/>
      <c r="M218" s="77">
        <v>14</v>
      </c>
    </row>
    <row r="219" spans="1:13" x14ac:dyDescent="0.2">
      <c r="A219" s="96"/>
      <c r="B219" s="99"/>
      <c r="C219" s="99"/>
      <c r="D219" s="31"/>
      <c r="E219" s="31"/>
      <c r="F219" s="31"/>
      <c r="G219" s="106"/>
      <c r="H219" s="106"/>
      <c r="I219" s="106"/>
      <c r="J219" s="31"/>
      <c r="K219" s="31"/>
      <c r="L219" s="31"/>
      <c r="M219" s="31"/>
    </row>
    <row r="220" spans="1:13" x14ac:dyDescent="0.2">
      <c r="A220" s="44" t="s">
        <v>37</v>
      </c>
      <c r="B220" s="43" t="s">
        <v>41</v>
      </c>
      <c r="J220" s="31"/>
    </row>
    <row r="221" spans="1:13" x14ac:dyDescent="0.2">
      <c r="A221" s="4"/>
      <c r="B221" s="43" t="s">
        <v>40</v>
      </c>
      <c r="J221" s="31"/>
    </row>
    <row r="222" spans="1:13" x14ac:dyDescent="0.2">
      <c r="A222" s="4" t="s">
        <v>38</v>
      </c>
      <c r="B222" s="43" t="s">
        <v>39</v>
      </c>
      <c r="J222" s="31"/>
    </row>
    <row r="223" spans="1:13" x14ac:dyDescent="0.2">
      <c r="A223" t="s">
        <v>50</v>
      </c>
      <c r="B223" s="43" t="s">
        <v>51</v>
      </c>
      <c r="J223" s="31"/>
    </row>
    <row r="228" spans="10:10" x14ac:dyDescent="0.2">
      <c r="J228" s="31"/>
    </row>
    <row r="229" spans="10:10" x14ac:dyDescent="0.2">
      <c r="J229" s="31"/>
    </row>
    <row r="230" spans="10:10" x14ac:dyDescent="0.2">
      <c r="J230" s="31"/>
    </row>
    <row r="231" spans="10:10" x14ac:dyDescent="0.2">
      <c r="J231" s="31"/>
    </row>
    <row r="232" spans="10:10" x14ac:dyDescent="0.2">
      <c r="J232" s="31"/>
    </row>
    <row r="233" spans="10:10" x14ac:dyDescent="0.2">
      <c r="J233" s="31"/>
    </row>
    <row r="234" spans="10:10" x14ac:dyDescent="0.2">
      <c r="J234" s="31"/>
    </row>
    <row r="235" spans="10:10" x14ac:dyDescent="0.2">
      <c r="J235" s="31"/>
    </row>
    <row r="236" spans="10:10" x14ac:dyDescent="0.2">
      <c r="J236" s="31"/>
    </row>
    <row r="237" spans="10:10" x14ac:dyDescent="0.2">
      <c r="J237" s="31"/>
    </row>
    <row r="238" spans="10:10" x14ac:dyDescent="0.2">
      <c r="J238" s="31"/>
    </row>
    <row r="239" spans="10:10" x14ac:dyDescent="0.2">
      <c r="J239" s="31"/>
    </row>
    <row r="240" spans="10:10" x14ac:dyDescent="0.2">
      <c r="J240" s="31"/>
    </row>
    <row r="241" spans="10:10" x14ac:dyDescent="0.2">
      <c r="J241" s="31"/>
    </row>
    <row r="242" spans="10:10" x14ac:dyDescent="0.2">
      <c r="J242" s="31"/>
    </row>
    <row r="243" spans="10:10" x14ac:dyDescent="0.2">
      <c r="J243" s="31"/>
    </row>
    <row r="244" spans="10:10" x14ac:dyDescent="0.2">
      <c r="J244" s="31"/>
    </row>
    <row r="245" spans="10:10" x14ac:dyDescent="0.2">
      <c r="J245" s="31"/>
    </row>
    <row r="246" spans="10:10" x14ac:dyDescent="0.2">
      <c r="J246" s="31"/>
    </row>
    <row r="247" spans="10:10" x14ac:dyDescent="0.2">
      <c r="J247" s="31"/>
    </row>
    <row r="248" spans="10:10" x14ac:dyDescent="0.2">
      <c r="J248" s="31"/>
    </row>
    <row r="249" spans="10:10" x14ac:dyDescent="0.2">
      <c r="J249" s="31"/>
    </row>
    <row r="250" spans="10:10" x14ac:dyDescent="0.2">
      <c r="J250" s="31"/>
    </row>
    <row r="251" spans="10:10" x14ac:dyDescent="0.2">
      <c r="J251" s="31"/>
    </row>
    <row r="252" spans="10:10" x14ac:dyDescent="0.2">
      <c r="J252" s="31"/>
    </row>
    <row r="253" spans="10:10" x14ac:dyDescent="0.2">
      <c r="J253" s="31"/>
    </row>
    <row r="254" spans="10:10" x14ac:dyDescent="0.2">
      <c r="J254" s="31"/>
    </row>
    <row r="255" spans="10:10" x14ac:dyDescent="0.2">
      <c r="J255" s="31"/>
    </row>
    <row r="256" spans="10:10" x14ac:dyDescent="0.2">
      <c r="J256" s="31"/>
    </row>
    <row r="257" spans="10:10" x14ac:dyDescent="0.2">
      <c r="J257" s="31"/>
    </row>
    <row r="258" spans="10:10" x14ac:dyDescent="0.2">
      <c r="J258" s="31"/>
    </row>
    <row r="259" spans="10:10" x14ac:dyDescent="0.2">
      <c r="J259" s="31"/>
    </row>
    <row r="260" spans="10:10" x14ac:dyDescent="0.2">
      <c r="J260" s="31"/>
    </row>
    <row r="261" spans="10:10" x14ac:dyDescent="0.2">
      <c r="J261" s="31"/>
    </row>
    <row r="262" spans="10:10" x14ac:dyDescent="0.2">
      <c r="J262" s="31"/>
    </row>
    <row r="263" spans="10:10" x14ac:dyDescent="0.2">
      <c r="J263" s="31"/>
    </row>
    <row r="264" spans="10:10" x14ac:dyDescent="0.2">
      <c r="J264" s="31"/>
    </row>
    <row r="265" spans="10:10" x14ac:dyDescent="0.2">
      <c r="J265" s="31"/>
    </row>
    <row r="266" spans="10:10" x14ac:dyDescent="0.2">
      <c r="J266" s="31"/>
    </row>
    <row r="267" spans="10:10" x14ac:dyDescent="0.2">
      <c r="J267" s="31"/>
    </row>
    <row r="268" spans="10:10" x14ac:dyDescent="0.2">
      <c r="J268" s="31"/>
    </row>
    <row r="269" spans="10:10" x14ac:dyDescent="0.2">
      <c r="J269" s="31"/>
    </row>
    <row r="270" spans="10:10" x14ac:dyDescent="0.2">
      <c r="J270" s="31"/>
    </row>
    <row r="271" spans="10:10" x14ac:dyDescent="0.2">
      <c r="J271" s="31"/>
    </row>
    <row r="272" spans="10:10" x14ac:dyDescent="0.2">
      <c r="J272" s="31"/>
    </row>
    <row r="273" spans="10:10" x14ac:dyDescent="0.2">
      <c r="J273" s="31"/>
    </row>
    <row r="274" spans="10:10" x14ac:dyDescent="0.2">
      <c r="J274" s="31"/>
    </row>
    <row r="275" spans="10:10" x14ac:dyDescent="0.2">
      <c r="J275" s="31"/>
    </row>
    <row r="276" spans="10:10" x14ac:dyDescent="0.2">
      <c r="J276" s="31"/>
    </row>
    <row r="277" spans="10:10" x14ac:dyDescent="0.2">
      <c r="J277" s="31"/>
    </row>
    <row r="278" spans="10:10" x14ac:dyDescent="0.2">
      <c r="J278" s="31"/>
    </row>
    <row r="279" spans="10:10" x14ac:dyDescent="0.2">
      <c r="J279" s="31"/>
    </row>
    <row r="280" spans="10:10" x14ac:dyDescent="0.2">
      <c r="J280" s="31"/>
    </row>
    <row r="281" spans="10:10" x14ac:dyDescent="0.2">
      <c r="J281" s="31"/>
    </row>
    <row r="282" spans="10:10" x14ac:dyDescent="0.2">
      <c r="J282" s="31"/>
    </row>
    <row r="283" spans="10:10" x14ac:dyDescent="0.2">
      <c r="J283" s="31"/>
    </row>
    <row r="284" spans="10:10" x14ac:dyDescent="0.2">
      <c r="J284" s="31"/>
    </row>
    <row r="285" spans="10:10" x14ac:dyDescent="0.2">
      <c r="J285" s="31"/>
    </row>
    <row r="286" spans="10:10" x14ac:dyDescent="0.2">
      <c r="J286" s="31"/>
    </row>
    <row r="287" spans="10:10" x14ac:dyDescent="0.2">
      <c r="J287" s="31"/>
    </row>
    <row r="288" spans="10:10" x14ac:dyDescent="0.2">
      <c r="J288" s="31"/>
    </row>
    <row r="289" spans="10:10" x14ac:dyDescent="0.2">
      <c r="J289" s="31"/>
    </row>
    <row r="290" spans="10:10" x14ac:dyDescent="0.2">
      <c r="J290" s="31"/>
    </row>
    <row r="291" spans="10:10" x14ac:dyDescent="0.2">
      <c r="J291" s="31"/>
    </row>
    <row r="292" spans="10:10" x14ac:dyDescent="0.2">
      <c r="J292" s="31"/>
    </row>
    <row r="293" spans="10:10" x14ac:dyDescent="0.2">
      <c r="J293" s="31"/>
    </row>
    <row r="294" spans="10:10" x14ac:dyDescent="0.2">
      <c r="J294" s="31"/>
    </row>
    <row r="295" spans="10:10" x14ac:dyDescent="0.2">
      <c r="J295" s="31"/>
    </row>
    <row r="296" spans="10:10" x14ac:dyDescent="0.2">
      <c r="J296" s="31"/>
    </row>
    <row r="297" spans="10:10" x14ac:dyDescent="0.2">
      <c r="J297" s="31"/>
    </row>
    <row r="298" spans="10:10" x14ac:dyDescent="0.2">
      <c r="J298" s="31"/>
    </row>
    <row r="299" spans="10:10" x14ac:dyDescent="0.2">
      <c r="J299" s="31"/>
    </row>
    <row r="300" spans="10:10" x14ac:dyDescent="0.2">
      <c r="J300" s="31"/>
    </row>
    <row r="301" spans="10:10" x14ac:dyDescent="0.2">
      <c r="J301" s="31"/>
    </row>
    <row r="302" spans="10:10" x14ac:dyDescent="0.2">
      <c r="J302" s="31"/>
    </row>
    <row r="303" spans="10:10" x14ac:dyDescent="0.2">
      <c r="J303" s="31"/>
    </row>
    <row r="304" spans="10:10" x14ac:dyDescent="0.2">
      <c r="J304" s="31"/>
    </row>
    <row r="305" spans="10:10" x14ac:dyDescent="0.2">
      <c r="J305" s="31"/>
    </row>
    <row r="306" spans="10:10" x14ac:dyDescent="0.2">
      <c r="J306" s="31"/>
    </row>
    <row r="307" spans="10:10" x14ac:dyDescent="0.2">
      <c r="J307" s="31"/>
    </row>
    <row r="308" spans="10:10" x14ac:dyDescent="0.2">
      <c r="J308" s="31"/>
    </row>
    <row r="309" spans="10:10" x14ac:dyDescent="0.2">
      <c r="J309" s="31"/>
    </row>
    <row r="310" spans="10:10" x14ac:dyDescent="0.2">
      <c r="J310" s="31"/>
    </row>
    <row r="311" spans="10:10" x14ac:dyDescent="0.2">
      <c r="J311" s="31"/>
    </row>
    <row r="312" spans="10:10" x14ac:dyDescent="0.2">
      <c r="J312" s="31"/>
    </row>
    <row r="313" spans="10:10" x14ac:dyDescent="0.2">
      <c r="J313" s="31"/>
    </row>
    <row r="314" spans="10:10" x14ac:dyDescent="0.2">
      <c r="J314" s="31"/>
    </row>
    <row r="315" spans="10:10" x14ac:dyDescent="0.2">
      <c r="J315" s="31"/>
    </row>
    <row r="316" spans="10:10" x14ac:dyDescent="0.2">
      <c r="J316" s="31"/>
    </row>
    <row r="317" spans="10:10" x14ac:dyDescent="0.2">
      <c r="J317" s="31"/>
    </row>
    <row r="318" spans="10:10" x14ac:dyDescent="0.2">
      <c r="J318" s="31"/>
    </row>
    <row r="319" spans="10:10" x14ac:dyDescent="0.2">
      <c r="J319" s="31"/>
    </row>
    <row r="320" spans="10:10" x14ac:dyDescent="0.2">
      <c r="J320" s="31"/>
    </row>
    <row r="321" spans="10:10" x14ac:dyDescent="0.2">
      <c r="J321" s="31"/>
    </row>
    <row r="322" spans="10:10" x14ac:dyDescent="0.2">
      <c r="J322" s="31"/>
    </row>
    <row r="323" spans="10:10" x14ac:dyDescent="0.2">
      <c r="J323" s="31"/>
    </row>
    <row r="324" spans="10:10" x14ac:dyDescent="0.2">
      <c r="J324" s="31"/>
    </row>
    <row r="325" spans="10:10" x14ac:dyDescent="0.2">
      <c r="J325" s="31"/>
    </row>
    <row r="326" spans="10:10" x14ac:dyDescent="0.2">
      <c r="J326" s="31"/>
    </row>
    <row r="327" spans="10:10" x14ac:dyDescent="0.2">
      <c r="J327" s="31"/>
    </row>
    <row r="328" spans="10:10" x14ac:dyDescent="0.2">
      <c r="J328" s="31"/>
    </row>
    <row r="329" spans="10:10" x14ac:dyDescent="0.2">
      <c r="J329" s="31"/>
    </row>
    <row r="330" spans="10:10" x14ac:dyDescent="0.2">
      <c r="J330" s="31"/>
    </row>
    <row r="331" spans="10:10" x14ac:dyDescent="0.2">
      <c r="J331" s="31"/>
    </row>
    <row r="332" spans="10:10" x14ac:dyDescent="0.2">
      <c r="J332" s="31"/>
    </row>
    <row r="333" spans="10:10" x14ac:dyDescent="0.2">
      <c r="J333" s="31"/>
    </row>
    <row r="334" spans="10:10" x14ac:dyDescent="0.2">
      <c r="J334" s="31"/>
    </row>
    <row r="335" spans="10:10" x14ac:dyDescent="0.2">
      <c r="J335" s="31"/>
    </row>
    <row r="336" spans="10:10" x14ac:dyDescent="0.2">
      <c r="J336" s="31"/>
    </row>
    <row r="337" spans="10:10" x14ac:dyDescent="0.2">
      <c r="J337" s="31"/>
    </row>
    <row r="338" spans="10:10" x14ac:dyDescent="0.2">
      <c r="J338" s="31"/>
    </row>
    <row r="339" spans="10:10" x14ac:dyDescent="0.2">
      <c r="J339" s="31"/>
    </row>
    <row r="340" spans="10:10" x14ac:dyDescent="0.2">
      <c r="J340" s="31"/>
    </row>
    <row r="341" spans="10:10" x14ac:dyDescent="0.2">
      <c r="J341" s="31"/>
    </row>
    <row r="342" spans="10:10" x14ac:dyDescent="0.2">
      <c r="J342" s="31"/>
    </row>
    <row r="343" spans="10:10" x14ac:dyDescent="0.2">
      <c r="J343" s="31"/>
    </row>
    <row r="344" spans="10:10" x14ac:dyDescent="0.2">
      <c r="J344" s="31"/>
    </row>
    <row r="345" spans="10:10" x14ac:dyDescent="0.2">
      <c r="J345" s="31"/>
    </row>
    <row r="346" spans="10:10" x14ac:dyDescent="0.2">
      <c r="J346" s="31"/>
    </row>
    <row r="347" spans="10:10" x14ac:dyDescent="0.2">
      <c r="J347" s="31"/>
    </row>
    <row r="348" spans="10:10" x14ac:dyDescent="0.2">
      <c r="J348" s="31"/>
    </row>
    <row r="349" spans="10:10" x14ac:dyDescent="0.2">
      <c r="J349" s="31"/>
    </row>
    <row r="350" spans="10:10" x14ac:dyDescent="0.2">
      <c r="J350" s="31"/>
    </row>
    <row r="351" spans="10:10" x14ac:dyDescent="0.2">
      <c r="J351" s="31"/>
    </row>
    <row r="352" spans="10:10" x14ac:dyDescent="0.2">
      <c r="J352" s="31"/>
    </row>
    <row r="353" spans="10:10" x14ac:dyDescent="0.2">
      <c r="J353" s="31"/>
    </row>
    <row r="354" spans="10:10" x14ac:dyDescent="0.2">
      <c r="J354" s="31"/>
    </row>
    <row r="355" spans="10:10" x14ac:dyDescent="0.2">
      <c r="J355" s="31"/>
    </row>
    <row r="356" spans="10:10" x14ac:dyDescent="0.2">
      <c r="J356" s="31"/>
    </row>
    <row r="357" spans="10:10" x14ac:dyDescent="0.2">
      <c r="J357" s="31"/>
    </row>
    <row r="358" spans="10:10" x14ac:dyDescent="0.2">
      <c r="J358" s="31"/>
    </row>
    <row r="359" spans="10:10" x14ac:dyDescent="0.2">
      <c r="J359" s="31"/>
    </row>
    <row r="360" spans="10:10" x14ac:dyDescent="0.2">
      <c r="J360" s="31"/>
    </row>
    <row r="361" spans="10:10" x14ac:dyDescent="0.2">
      <c r="J361" s="31"/>
    </row>
    <row r="362" spans="10:10" x14ac:dyDescent="0.2">
      <c r="J362" s="31"/>
    </row>
    <row r="363" spans="10:10" x14ac:dyDescent="0.2">
      <c r="J363" s="31"/>
    </row>
    <row r="364" spans="10:10" x14ac:dyDescent="0.2">
      <c r="J364" s="31"/>
    </row>
    <row r="365" spans="10:10" x14ac:dyDescent="0.2">
      <c r="J365" s="31"/>
    </row>
    <row r="366" spans="10:10" x14ac:dyDescent="0.2">
      <c r="J366" s="31"/>
    </row>
    <row r="367" spans="10:10" x14ac:dyDescent="0.2">
      <c r="J367" s="31"/>
    </row>
    <row r="368" spans="10:10" x14ac:dyDescent="0.2">
      <c r="J368" s="31"/>
    </row>
    <row r="369" spans="10:10" x14ac:dyDescent="0.2">
      <c r="J369" s="31"/>
    </row>
    <row r="370" spans="10:10" x14ac:dyDescent="0.2">
      <c r="J370" s="31"/>
    </row>
    <row r="371" spans="10:10" x14ac:dyDescent="0.2">
      <c r="J371" s="31"/>
    </row>
    <row r="372" spans="10:10" x14ac:dyDescent="0.2">
      <c r="J372" s="31"/>
    </row>
    <row r="373" spans="10:10" x14ac:dyDescent="0.2">
      <c r="J373" s="31"/>
    </row>
    <row r="374" spans="10:10" x14ac:dyDescent="0.2">
      <c r="J374" s="31"/>
    </row>
    <row r="375" spans="10:10" x14ac:dyDescent="0.2">
      <c r="J375" s="31"/>
    </row>
    <row r="376" spans="10:10" x14ac:dyDescent="0.2">
      <c r="J376" s="31"/>
    </row>
    <row r="377" spans="10:10" x14ac:dyDescent="0.2">
      <c r="J377" s="31"/>
    </row>
    <row r="378" spans="10:10" x14ac:dyDescent="0.2">
      <c r="J378" s="31"/>
    </row>
    <row r="379" spans="10:10" x14ac:dyDescent="0.2">
      <c r="J379" s="31"/>
    </row>
    <row r="380" spans="10:10" x14ac:dyDescent="0.2">
      <c r="J380" s="37"/>
    </row>
    <row r="381" spans="10:10" x14ac:dyDescent="0.2">
      <c r="J381" s="37"/>
    </row>
    <row r="382" spans="10:10" x14ac:dyDescent="0.2">
      <c r="J382" s="37"/>
    </row>
    <row r="383" spans="10:10" x14ac:dyDescent="0.2">
      <c r="J383" s="37"/>
    </row>
    <row r="384" spans="10:10" x14ac:dyDescent="0.2">
      <c r="J384" s="37"/>
    </row>
    <row r="385" spans="10:10" x14ac:dyDescent="0.2">
      <c r="J385" s="37"/>
    </row>
    <row r="386" spans="10:10" x14ac:dyDescent="0.2">
      <c r="J386" s="37"/>
    </row>
  </sheetData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94"/>
  <sheetViews>
    <sheetView zoomScaleNormal="100" workbookViewId="0">
      <pane xSplit="1" ySplit="2" topLeftCell="B198" activePane="bottomRight" state="frozen"/>
      <selection pane="topRight" activeCell="B1" sqref="B1"/>
      <selection pane="bottomLeft" activeCell="A3" sqref="A3"/>
      <selection pane="bottomRight" activeCell="B214" sqref="B214"/>
    </sheetView>
  </sheetViews>
  <sheetFormatPr defaultRowHeight="14.25" x14ac:dyDescent="0.2"/>
  <cols>
    <col min="1" max="3" width="15.625" customWidth="1"/>
    <col min="4" max="4" width="19.875" customWidth="1"/>
    <col min="5" max="5" width="15.875" customWidth="1"/>
    <col min="6" max="7" width="19.375" customWidth="1"/>
    <col min="8" max="8" width="14.5" customWidth="1"/>
    <col min="9" max="9" width="11.625" customWidth="1"/>
    <col min="10" max="10" width="17.375" customWidth="1"/>
    <col min="11" max="11" width="16.125" customWidth="1"/>
    <col min="12" max="12" width="15.125" customWidth="1"/>
    <col min="13" max="13" width="18.875" customWidth="1"/>
    <col min="14" max="14" width="15" bestFit="1" customWidth="1"/>
    <col min="16" max="16" width="16.125" bestFit="1" customWidth="1"/>
  </cols>
  <sheetData>
    <row r="1" spans="1:15" ht="15.75" customHeight="1" x14ac:dyDescent="0.2">
      <c r="A1" s="70" t="s">
        <v>91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0"/>
      <c r="M1" s="13"/>
      <c r="N1" s="13"/>
      <c r="O1" s="13"/>
    </row>
    <row r="2" spans="1:15" ht="50.25" customHeight="1" x14ac:dyDescent="0.2">
      <c r="A2" s="58" t="s">
        <v>19</v>
      </c>
      <c r="B2" s="59" t="s">
        <v>96</v>
      </c>
      <c r="C2" s="61" t="s">
        <v>93</v>
      </c>
      <c r="D2" s="62" t="s">
        <v>52</v>
      </c>
      <c r="E2" s="73" t="s">
        <v>82</v>
      </c>
      <c r="F2" s="62" t="s">
        <v>33</v>
      </c>
      <c r="G2" s="62" t="s">
        <v>87</v>
      </c>
      <c r="H2" s="62" t="s">
        <v>83</v>
      </c>
      <c r="I2" s="62" t="s">
        <v>84</v>
      </c>
      <c r="J2" s="62" t="s">
        <v>85</v>
      </c>
      <c r="K2" s="61" t="s">
        <v>86</v>
      </c>
      <c r="L2" s="74" t="s">
        <v>49</v>
      </c>
    </row>
    <row r="3" spans="1:15" x14ac:dyDescent="0.2">
      <c r="A3" s="8">
        <v>39814</v>
      </c>
      <c r="B3" s="16">
        <v>19778</v>
      </c>
      <c r="C3" s="16">
        <v>1300.36889</v>
      </c>
      <c r="D3" s="69"/>
      <c r="E3" s="106">
        <v>58.987000000000002</v>
      </c>
      <c r="F3" s="106">
        <v>1.2490000000000001</v>
      </c>
      <c r="G3" s="106"/>
      <c r="H3" s="106" t="s">
        <v>30</v>
      </c>
      <c r="I3" s="31" t="s">
        <v>30</v>
      </c>
      <c r="J3" s="31" t="s">
        <v>30</v>
      </c>
      <c r="K3" s="18" t="s">
        <v>30</v>
      </c>
      <c r="L3" s="75"/>
    </row>
    <row r="4" spans="1:15" x14ac:dyDescent="0.2">
      <c r="A4" s="8">
        <v>39845</v>
      </c>
      <c r="B4" s="16">
        <v>19394</v>
      </c>
      <c r="C4" s="16">
        <v>745.31241</v>
      </c>
      <c r="D4" s="18"/>
      <c r="E4" s="106">
        <v>52.737000000000002</v>
      </c>
      <c r="F4" s="106">
        <v>0.64500000000000002</v>
      </c>
      <c r="G4" s="106"/>
      <c r="H4" s="106" t="s">
        <v>30</v>
      </c>
      <c r="I4" s="31" t="s">
        <v>30</v>
      </c>
      <c r="J4" s="31" t="s">
        <v>30</v>
      </c>
      <c r="K4" s="18" t="s">
        <v>30</v>
      </c>
      <c r="L4" s="76"/>
    </row>
    <row r="5" spans="1:15" x14ac:dyDescent="0.2">
      <c r="A5" s="8">
        <v>39873</v>
      </c>
      <c r="B5" s="16">
        <v>17350</v>
      </c>
      <c r="C5" s="16">
        <v>3267.58412</v>
      </c>
      <c r="D5" s="18"/>
      <c r="E5" s="106">
        <v>51.140999999999998</v>
      </c>
      <c r="F5" s="106">
        <v>2.5030000000000001</v>
      </c>
      <c r="G5" s="106"/>
      <c r="H5" s="106" t="s">
        <v>30</v>
      </c>
      <c r="I5" s="31" t="s">
        <v>30</v>
      </c>
      <c r="J5" s="31" t="s">
        <v>30</v>
      </c>
      <c r="K5" s="18" t="s">
        <v>30</v>
      </c>
      <c r="L5" s="76"/>
    </row>
    <row r="6" spans="1:15" x14ac:dyDescent="0.2">
      <c r="A6" s="8">
        <v>39904</v>
      </c>
      <c r="B6" s="16">
        <v>21632</v>
      </c>
      <c r="C6" s="16">
        <v>2968.2794199999998</v>
      </c>
      <c r="D6" s="18"/>
      <c r="E6" s="106">
        <v>52.591000000000001</v>
      </c>
      <c r="F6" s="106">
        <v>2.36</v>
      </c>
      <c r="G6" s="106"/>
      <c r="H6" s="106" t="s">
        <v>30</v>
      </c>
      <c r="I6" s="31" t="s">
        <v>30</v>
      </c>
      <c r="J6" s="31" t="s">
        <v>30</v>
      </c>
      <c r="K6" s="18" t="s">
        <v>30</v>
      </c>
      <c r="L6" s="76"/>
    </row>
    <row r="7" spans="1:15" x14ac:dyDescent="0.2">
      <c r="A7" s="8">
        <v>39934</v>
      </c>
      <c r="B7" s="16">
        <v>16589</v>
      </c>
      <c r="C7" s="16">
        <v>2561.3248199999998</v>
      </c>
      <c r="D7" s="18"/>
      <c r="E7" s="106">
        <v>53.825000000000003</v>
      </c>
      <c r="F7" s="106">
        <v>1.887</v>
      </c>
      <c r="G7" s="106"/>
      <c r="H7" s="106" t="s">
        <v>30</v>
      </c>
      <c r="I7" s="31" t="s">
        <v>30</v>
      </c>
      <c r="J7" s="31" t="s">
        <v>30</v>
      </c>
      <c r="K7" s="18" t="s">
        <v>30</v>
      </c>
      <c r="L7" s="76"/>
    </row>
    <row r="8" spans="1:15" x14ac:dyDescent="0.2">
      <c r="A8" s="8">
        <v>39965</v>
      </c>
      <c r="B8" s="16">
        <v>19586</v>
      </c>
      <c r="C8" s="16">
        <v>2467.0767300000002</v>
      </c>
      <c r="D8" s="18"/>
      <c r="E8" s="106">
        <v>54.244999999999997</v>
      </c>
      <c r="F8" s="106">
        <v>1.8009999999999999</v>
      </c>
      <c r="G8" s="106"/>
      <c r="H8" s="106" t="s">
        <v>30</v>
      </c>
      <c r="I8" s="31" t="s">
        <v>30</v>
      </c>
      <c r="J8" s="31" t="s">
        <v>30</v>
      </c>
      <c r="K8" s="18" t="s">
        <v>30</v>
      </c>
      <c r="L8" s="76"/>
    </row>
    <row r="9" spans="1:15" x14ac:dyDescent="0.2">
      <c r="A9" s="8">
        <v>39995</v>
      </c>
      <c r="B9" s="16">
        <v>21306</v>
      </c>
      <c r="C9" s="16">
        <v>2543.96801</v>
      </c>
      <c r="D9" s="18"/>
      <c r="E9" s="106">
        <v>54.841999999999999</v>
      </c>
      <c r="F9" s="106">
        <v>2.403</v>
      </c>
      <c r="G9" s="106"/>
      <c r="H9" s="106" t="s">
        <v>30</v>
      </c>
      <c r="I9" s="31" t="s">
        <v>30</v>
      </c>
      <c r="J9" s="31" t="s">
        <v>30</v>
      </c>
      <c r="K9" s="18" t="s">
        <v>30</v>
      </c>
      <c r="L9" s="76"/>
    </row>
    <row r="10" spans="1:15" x14ac:dyDescent="0.2">
      <c r="A10" s="8">
        <v>40026</v>
      </c>
      <c r="B10" s="16">
        <v>20388</v>
      </c>
      <c r="C10" s="16">
        <v>2581.1241500000001</v>
      </c>
      <c r="D10" s="18"/>
      <c r="E10" s="106">
        <v>56.078000000000003</v>
      </c>
      <c r="F10" s="106">
        <v>2.1059999999999999</v>
      </c>
      <c r="G10" s="106"/>
      <c r="H10" s="106" t="s">
        <v>30</v>
      </c>
      <c r="I10" s="31" t="s">
        <v>30</v>
      </c>
      <c r="J10" s="31" t="s">
        <v>30</v>
      </c>
      <c r="K10" s="18" t="s">
        <v>30</v>
      </c>
      <c r="L10" s="76"/>
    </row>
    <row r="11" spans="1:15" x14ac:dyDescent="0.2">
      <c r="A11" s="8">
        <v>40057</v>
      </c>
      <c r="B11" s="16">
        <v>18988</v>
      </c>
      <c r="C11" s="16">
        <v>1960.5102299999999</v>
      </c>
      <c r="D11" s="18"/>
      <c r="E11" s="106">
        <v>56.595999999999997</v>
      </c>
      <c r="F11" s="106">
        <v>1.631</v>
      </c>
      <c r="G11" s="106"/>
      <c r="H11" s="106" t="s">
        <v>30</v>
      </c>
      <c r="I11" s="31" t="s">
        <v>30</v>
      </c>
      <c r="J11" s="31" t="s">
        <v>30</v>
      </c>
      <c r="K11" s="18" t="s">
        <v>30</v>
      </c>
      <c r="L11" s="76"/>
    </row>
    <row r="12" spans="1:15" x14ac:dyDescent="0.2">
      <c r="A12" s="8">
        <v>40087</v>
      </c>
      <c r="B12" s="16">
        <v>22368</v>
      </c>
      <c r="C12" s="16">
        <v>1722.16977</v>
      </c>
      <c r="D12" s="18"/>
      <c r="E12" s="106">
        <v>56.932000000000002</v>
      </c>
      <c r="F12" s="106">
        <v>1.7090000000000001</v>
      </c>
      <c r="G12" s="106"/>
      <c r="H12" s="106" t="s">
        <v>30</v>
      </c>
      <c r="I12" s="31" t="s">
        <v>30</v>
      </c>
      <c r="J12" s="31" t="s">
        <v>30</v>
      </c>
      <c r="K12" s="18" t="s">
        <v>30</v>
      </c>
      <c r="L12" s="76"/>
    </row>
    <row r="13" spans="1:15" x14ac:dyDescent="0.2">
      <c r="A13" s="8">
        <v>40118</v>
      </c>
      <c r="B13" s="16">
        <v>19294</v>
      </c>
      <c r="C13" s="16">
        <v>1502.9747399999999</v>
      </c>
      <c r="D13" s="18"/>
      <c r="E13" s="106">
        <v>57.447000000000003</v>
      </c>
      <c r="F13" s="106">
        <v>1.675</v>
      </c>
      <c r="G13" s="106"/>
      <c r="H13" s="106" t="s">
        <v>30</v>
      </c>
      <c r="I13" s="31" t="s">
        <v>30</v>
      </c>
      <c r="J13" s="31" t="s">
        <v>30</v>
      </c>
      <c r="K13" s="18" t="s">
        <v>30</v>
      </c>
      <c r="L13" s="76"/>
    </row>
    <row r="14" spans="1:15" x14ac:dyDescent="0.2">
      <c r="A14" s="9">
        <v>40148</v>
      </c>
      <c r="B14" s="17">
        <v>23557</v>
      </c>
      <c r="C14" s="17">
        <v>2073.54313</v>
      </c>
      <c r="D14" s="19"/>
      <c r="E14" s="107">
        <v>56.351999999999997</v>
      </c>
      <c r="F14" s="107">
        <v>1.643</v>
      </c>
      <c r="G14" s="107"/>
      <c r="H14" s="107" t="s">
        <v>30</v>
      </c>
      <c r="I14" s="33" t="s">
        <v>30</v>
      </c>
      <c r="J14" s="33" t="s">
        <v>30</v>
      </c>
      <c r="K14" s="19" t="s">
        <v>30</v>
      </c>
      <c r="L14" s="77"/>
    </row>
    <row r="15" spans="1:15" x14ac:dyDescent="0.2">
      <c r="A15" s="8">
        <v>40179</v>
      </c>
      <c r="B15" s="16">
        <v>17567</v>
      </c>
      <c r="C15" s="16">
        <v>1933.6155200000001</v>
      </c>
      <c r="D15" s="69"/>
      <c r="E15" s="108">
        <v>57.152000000000001</v>
      </c>
      <c r="F15" s="108">
        <v>2.274</v>
      </c>
      <c r="G15" s="108"/>
      <c r="H15" s="108" t="s">
        <v>30</v>
      </c>
      <c r="I15" s="32" t="s">
        <v>30</v>
      </c>
      <c r="J15" s="32" t="s">
        <v>30</v>
      </c>
      <c r="K15" s="69" t="s">
        <v>30</v>
      </c>
      <c r="L15" s="75"/>
    </row>
    <row r="16" spans="1:15" x14ac:dyDescent="0.2">
      <c r="A16" s="8">
        <v>40210</v>
      </c>
      <c r="B16" s="16">
        <v>21341</v>
      </c>
      <c r="C16" s="16">
        <v>3434.4215800000002</v>
      </c>
      <c r="D16" s="18"/>
      <c r="E16" s="106">
        <v>56.125</v>
      </c>
      <c r="F16" s="106">
        <v>2.8029999999999999</v>
      </c>
      <c r="G16" s="106"/>
      <c r="H16" s="106" t="s">
        <v>30</v>
      </c>
      <c r="I16" s="31" t="s">
        <v>30</v>
      </c>
      <c r="J16" s="31" t="s">
        <v>30</v>
      </c>
      <c r="K16" s="18" t="s">
        <v>30</v>
      </c>
      <c r="L16" s="76"/>
    </row>
    <row r="17" spans="1:12" x14ac:dyDescent="0.2">
      <c r="A17" s="8">
        <v>40238</v>
      </c>
      <c r="B17" s="16">
        <v>24772</v>
      </c>
      <c r="C17" s="16">
        <v>3411.1150399999997</v>
      </c>
      <c r="D17" s="18"/>
      <c r="E17" s="106">
        <v>55.137</v>
      </c>
      <c r="F17" s="106">
        <v>3.03</v>
      </c>
      <c r="G17" s="106"/>
      <c r="H17" s="106" t="s">
        <v>30</v>
      </c>
      <c r="I17" s="31" t="s">
        <v>30</v>
      </c>
      <c r="J17" s="31" t="s">
        <v>30</v>
      </c>
      <c r="K17" s="18" t="s">
        <v>30</v>
      </c>
      <c r="L17" s="76"/>
    </row>
    <row r="18" spans="1:12" x14ac:dyDescent="0.2">
      <c r="A18" s="8">
        <v>40269</v>
      </c>
      <c r="B18" s="16">
        <v>19000</v>
      </c>
      <c r="C18" s="16">
        <v>2435.5592200000001</v>
      </c>
      <c r="D18" s="18"/>
      <c r="E18" s="106">
        <v>54.585999999999999</v>
      </c>
      <c r="F18" s="106">
        <v>2.2989999999999999</v>
      </c>
      <c r="G18" s="106"/>
      <c r="H18" s="106" t="s">
        <v>30</v>
      </c>
      <c r="I18" s="31" t="s">
        <v>30</v>
      </c>
      <c r="J18" s="31" t="s">
        <v>30</v>
      </c>
      <c r="K18" s="18" t="s">
        <v>30</v>
      </c>
      <c r="L18" s="76"/>
    </row>
    <row r="19" spans="1:12" x14ac:dyDescent="0.2">
      <c r="A19" s="8">
        <v>40299</v>
      </c>
      <c r="B19" s="16">
        <v>18957</v>
      </c>
      <c r="C19" s="16">
        <v>2396.2155400000001</v>
      </c>
      <c r="D19" s="18"/>
      <c r="E19" s="106">
        <v>53.912999999999997</v>
      </c>
      <c r="F19" s="106">
        <v>2.3439999999999999</v>
      </c>
      <c r="G19" s="106"/>
      <c r="H19" s="106" t="s">
        <v>30</v>
      </c>
      <c r="I19" s="31" t="s">
        <v>30</v>
      </c>
      <c r="J19" s="31" t="s">
        <v>30</v>
      </c>
      <c r="K19" s="18" t="s">
        <v>30</v>
      </c>
      <c r="L19" s="76"/>
    </row>
    <row r="20" spans="1:12" x14ac:dyDescent="0.2">
      <c r="A20" s="8">
        <v>40330</v>
      </c>
      <c r="B20" s="16">
        <v>21059</v>
      </c>
      <c r="C20" s="16">
        <v>2588.6589900000004</v>
      </c>
      <c r="D20" s="18"/>
      <c r="E20" s="106">
        <v>53.081000000000003</v>
      </c>
      <c r="F20" s="106">
        <v>2.2429999999999999</v>
      </c>
      <c r="G20" s="106"/>
      <c r="H20" s="106" t="s">
        <v>30</v>
      </c>
      <c r="I20" s="31" t="s">
        <v>30</v>
      </c>
      <c r="J20" s="31" t="s">
        <v>30</v>
      </c>
      <c r="K20" s="18" t="s">
        <v>30</v>
      </c>
      <c r="L20" s="76"/>
    </row>
    <row r="21" spans="1:12" x14ac:dyDescent="0.2">
      <c r="A21" s="8">
        <v>40360</v>
      </c>
      <c r="B21" s="16">
        <v>20416</v>
      </c>
      <c r="C21" s="16">
        <v>2690.7104100000001</v>
      </c>
      <c r="D21" s="18"/>
      <c r="E21" s="106">
        <v>52.154000000000003</v>
      </c>
      <c r="F21" s="106">
        <v>2.5819999999999999</v>
      </c>
      <c r="G21" s="106"/>
      <c r="H21" s="106" t="s">
        <v>30</v>
      </c>
      <c r="I21" s="31" t="s">
        <v>30</v>
      </c>
      <c r="J21" s="31" t="s">
        <v>30</v>
      </c>
      <c r="K21" s="18" t="s">
        <v>30</v>
      </c>
      <c r="L21" s="76"/>
    </row>
    <row r="22" spans="1:12" x14ac:dyDescent="0.2">
      <c r="A22" s="8">
        <v>40391</v>
      </c>
      <c r="B22" s="16">
        <v>19423</v>
      </c>
      <c r="C22" s="16">
        <v>2731.3580699999998</v>
      </c>
      <c r="D22" s="18"/>
      <c r="E22" s="106">
        <v>51.460999999999999</v>
      </c>
      <c r="F22" s="106">
        <v>2.6680000000000001</v>
      </c>
      <c r="G22" s="106"/>
      <c r="H22" s="106" t="s">
        <v>30</v>
      </c>
      <c r="I22" s="31" t="s">
        <v>30</v>
      </c>
      <c r="J22" s="31" t="s">
        <v>30</v>
      </c>
      <c r="K22" s="18" t="s">
        <v>30</v>
      </c>
      <c r="L22" s="76"/>
    </row>
    <row r="23" spans="1:12" x14ac:dyDescent="0.2">
      <c r="A23" s="8">
        <v>40422</v>
      </c>
      <c r="B23" s="16">
        <v>19452</v>
      </c>
      <c r="C23" s="16">
        <v>3377.47201</v>
      </c>
      <c r="D23" s="18"/>
      <c r="E23" s="106">
        <v>50.792000000000002</v>
      </c>
      <c r="F23" s="106">
        <v>2.9409999999999998</v>
      </c>
      <c r="G23" s="106"/>
      <c r="H23" s="106" t="s">
        <v>30</v>
      </c>
      <c r="I23" s="31" t="s">
        <v>30</v>
      </c>
      <c r="J23" s="31" t="s">
        <v>30</v>
      </c>
      <c r="K23" s="18" t="s">
        <v>30</v>
      </c>
      <c r="L23" s="76"/>
    </row>
    <row r="24" spans="1:12" x14ac:dyDescent="0.2">
      <c r="A24" s="8">
        <v>40452</v>
      </c>
      <c r="B24" s="16">
        <v>19944</v>
      </c>
      <c r="C24" s="16">
        <v>3527.0255699999998</v>
      </c>
      <c r="D24" s="18"/>
      <c r="E24" s="106">
        <v>51.587000000000003</v>
      </c>
      <c r="F24" s="106">
        <v>3.4940000000000002</v>
      </c>
      <c r="G24" s="106"/>
      <c r="H24" s="106" t="s">
        <v>30</v>
      </c>
      <c r="I24" s="31" t="s">
        <v>30</v>
      </c>
      <c r="J24" s="31" t="s">
        <v>30</v>
      </c>
      <c r="K24" s="18" t="s">
        <v>30</v>
      </c>
      <c r="L24" s="76"/>
    </row>
    <row r="25" spans="1:12" x14ac:dyDescent="0.2">
      <c r="A25" s="8">
        <v>40483</v>
      </c>
      <c r="B25" s="16">
        <v>18133</v>
      </c>
      <c r="C25" s="16">
        <v>2221.0424900000003</v>
      </c>
      <c r="D25" s="18"/>
      <c r="E25" s="106">
        <v>51.094000000000001</v>
      </c>
      <c r="F25" s="106">
        <v>2.0470000000000002</v>
      </c>
      <c r="G25" s="106"/>
      <c r="H25" s="106" t="s">
        <v>30</v>
      </c>
      <c r="I25" s="31" t="s">
        <v>30</v>
      </c>
      <c r="J25" s="31" t="s">
        <v>30</v>
      </c>
      <c r="K25" s="18" t="s">
        <v>30</v>
      </c>
      <c r="L25" s="76"/>
    </row>
    <row r="26" spans="1:12" x14ac:dyDescent="0.2">
      <c r="A26" s="9">
        <v>40513</v>
      </c>
      <c r="B26" s="17">
        <v>19783</v>
      </c>
      <c r="C26" s="17">
        <v>2222.7297999999996</v>
      </c>
      <c r="D26" s="19"/>
      <c r="E26" s="107">
        <v>47.893000000000001</v>
      </c>
      <c r="F26" s="107">
        <v>1.87</v>
      </c>
      <c r="G26" s="107"/>
      <c r="H26" s="107" t="s">
        <v>30</v>
      </c>
      <c r="I26" s="33" t="s">
        <v>30</v>
      </c>
      <c r="J26" s="33" t="s">
        <v>30</v>
      </c>
      <c r="K26" s="19" t="s">
        <v>30</v>
      </c>
      <c r="L26" s="77"/>
    </row>
    <row r="27" spans="1:12" x14ac:dyDescent="0.2">
      <c r="A27" s="8">
        <v>40544</v>
      </c>
      <c r="B27" s="16">
        <v>17458</v>
      </c>
      <c r="C27" s="16">
        <v>1050.93731</v>
      </c>
      <c r="D27" s="69"/>
      <c r="E27" s="108">
        <v>48.898000000000003</v>
      </c>
      <c r="F27" s="108">
        <v>1.266</v>
      </c>
      <c r="G27" s="108"/>
      <c r="H27" s="108" t="s">
        <v>30</v>
      </c>
      <c r="I27" s="32" t="s">
        <v>30</v>
      </c>
      <c r="J27" s="32" t="s">
        <v>30</v>
      </c>
      <c r="K27" s="69" t="s">
        <v>30</v>
      </c>
      <c r="L27" s="75"/>
    </row>
    <row r="28" spans="1:12" x14ac:dyDescent="0.2">
      <c r="A28" s="8">
        <v>40575</v>
      </c>
      <c r="B28" s="16">
        <v>19188</v>
      </c>
      <c r="C28" s="16">
        <v>1290.3691100000001</v>
      </c>
      <c r="D28" s="18"/>
      <c r="E28" s="106">
        <v>49.151000000000003</v>
      </c>
      <c r="F28" s="106">
        <v>1.3080000000000001</v>
      </c>
      <c r="G28" s="106"/>
      <c r="H28" s="106" t="s">
        <v>30</v>
      </c>
      <c r="I28" s="31" t="s">
        <v>30</v>
      </c>
      <c r="J28" s="31" t="s">
        <v>30</v>
      </c>
      <c r="K28" s="18" t="s">
        <v>30</v>
      </c>
      <c r="L28" s="76"/>
    </row>
    <row r="29" spans="1:12" x14ac:dyDescent="0.2">
      <c r="A29" s="8">
        <v>40603</v>
      </c>
      <c r="B29" s="16">
        <v>15484</v>
      </c>
      <c r="C29" s="16">
        <v>1928.1243100000002</v>
      </c>
      <c r="D29" s="18"/>
      <c r="E29" s="106">
        <v>38.597999999999999</v>
      </c>
      <c r="F29" s="106">
        <v>1.528</v>
      </c>
      <c r="G29" s="106"/>
      <c r="H29" s="106" t="s">
        <v>30</v>
      </c>
      <c r="I29" s="31" t="s">
        <v>30</v>
      </c>
      <c r="J29" s="31" t="s">
        <v>30</v>
      </c>
      <c r="K29" s="18" t="s">
        <v>30</v>
      </c>
      <c r="L29" s="76"/>
    </row>
    <row r="30" spans="1:12" x14ac:dyDescent="0.2">
      <c r="A30" s="8">
        <v>40634</v>
      </c>
      <c r="B30" s="16">
        <v>14781</v>
      </c>
      <c r="C30" s="16">
        <v>1453.98019</v>
      </c>
      <c r="D30" s="18"/>
      <c r="E30" s="106">
        <v>36.472999999999999</v>
      </c>
      <c r="F30" s="106">
        <v>0.95399999999999996</v>
      </c>
      <c r="G30" s="106"/>
      <c r="H30" s="106" t="s">
        <v>30</v>
      </c>
      <c r="I30" s="31" t="s">
        <v>30</v>
      </c>
      <c r="J30" s="31" t="s">
        <v>30</v>
      </c>
      <c r="K30" s="18" t="s">
        <v>30</v>
      </c>
      <c r="L30" s="76"/>
    </row>
    <row r="31" spans="1:12" x14ac:dyDescent="0.2">
      <c r="A31" s="8">
        <v>40664</v>
      </c>
      <c r="B31" s="16">
        <v>12900</v>
      </c>
      <c r="C31" s="16">
        <v>1286.0421200000001</v>
      </c>
      <c r="D31" s="18"/>
      <c r="E31" s="106">
        <v>36.737000000000002</v>
      </c>
      <c r="F31" s="106">
        <v>0.871</v>
      </c>
      <c r="G31" s="106"/>
      <c r="H31" s="106" t="s">
        <v>30</v>
      </c>
      <c r="I31" s="31" t="s">
        <v>30</v>
      </c>
      <c r="J31" s="31" t="s">
        <v>30</v>
      </c>
      <c r="K31" s="18" t="s">
        <v>30</v>
      </c>
      <c r="L31" s="76"/>
    </row>
    <row r="32" spans="1:12" x14ac:dyDescent="0.2">
      <c r="A32" s="8">
        <v>40695</v>
      </c>
      <c r="B32" s="16">
        <v>14333</v>
      </c>
      <c r="C32" s="16">
        <v>1062.27279</v>
      </c>
      <c r="D32" s="18"/>
      <c r="E32" s="106">
        <v>36.595999999999997</v>
      </c>
      <c r="F32" s="106">
        <v>0.80100000000000005</v>
      </c>
      <c r="G32" s="106"/>
      <c r="H32" s="106" t="s">
        <v>30</v>
      </c>
      <c r="I32" s="31" t="s">
        <v>30</v>
      </c>
      <c r="J32" s="31" t="s">
        <v>30</v>
      </c>
      <c r="K32" s="18" t="s">
        <v>30</v>
      </c>
      <c r="L32" s="76"/>
    </row>
    <row r="33" spans="1:12" x14ac:dyDescent="0.2">
      <c r="A33" s="8">
        <v>40725</v>
      </c>
      <c r="B33" s="16">
        <v>12899</v>
      </c>
      <c r="C33" s="16">
        <v>890.33706999999993</v>
      </c>
      <c r="D33" s="18"/>
      <c r="E33" s="106">
        <v>36.195</v>
      </c>
      <c r="F33" s="106">
        <v>0.95399999999999996</v>
      </c>
      <c r="G33" s="106"/>
      <c r="H33" s="106" t="s">
        <v>30</v>
      </c>
      <c r="I33" s="31" t="s">
        <v>30</v>
      </c>
      <c r="J33" s="31" t="s">
        <v>30</v>
      </c>
      <c r="K33" s="18" t="s">
        <v>30</v>
      </c>
      <c r="L33" s="76"/>
    </row>
    <row r="34" spans="1:12" x14ac:dyDescent="0.2">
      <c r="A34" s="8">
        <v>40756</v>
      </c>
      <c r="B34" s="16">
        <v>14516</v>
      </c>
      <c r="C34" s="16">
        <v>1344.5977600000001</v>
      </c>
      <c r="D34" s="18"/>
      <c r="E34" s="106">
        <v>35.994999999999997</v>
      </c>
      <c r="F34" s="106">
        <v>1.1850000000000001</v>
      </c>
      <c r="G34" s="106"/>
      <c r="H34" s="106" t="s">
        <v>30</v>
      </c>
      <c r="I34" s="31" t="s">
        <v>30</v>
      </c>
      <c r="J34" s="31" t="s">
        <v>30</v>
      </c>
      <c r="K34" s="18" t="s">
        <v>30</v>
      </c>
      <c r="L34" s="76"/>
    </row>
    <row r="35" spans="1:12" x14ac:dyDescent="0.2">
      <c r="A35" s="8">
        <v>40787</v>
      </c>
      <c r="B35" s="16">
        <v>13358</v>
      </c>
      <c r="C35" s="16">
        <v>1072.8618799999999</v>
      </c>
      <c r="D35" s="18"/>
      <c r="E35" s="106">
        <v>35.889000000000003</v>
      </c>
      <c r="F35" s="106">
        <v>1.105</v>
      </c>
      <c r="G35" s="106"/>
      <c r="H35" s="106" t="s">
        <v>30</v>
      </c>
      <c r="I35" s="31" t="s">
        <v>30</v>
      </c>
      <c r="J35" s="31" t="s">
        <v>30</v>
      </c>
      <c r="K35" s="18" t="s">
        <v>30</v>
      </c>
      <c r="L35" s="76"/>
    </row>
    <row r="36" spans="1:12" x14ac:dyDescent="0.2">
      <c r="A36" s="8">
        <v>40817</v>
      </c>
      <c r="B36" s="16">
        <v>12944</v>
      </c>
      <c r="C36" s="16">
        <v>1208.4912899999999</v>
      </c>
      <c r="D36" s="18"/>
      <c r="E36" s="106">
        <v>34.652999999999999</v>
      </c>
      <c r="F36" s="106">
        <v>1.2549999999999999</v>
      </c>
      <c r="G36" s="106"/>
      <c r="H36" s="106" t="s">
        <v>30</v>
      </c>
      <c r="I36" s="31" t="s">
        <v>30</v>
      </c>
      <c r="J36" s="31" t="s">
        <v>30</v>
      </c>
      <c r="K36" s="18" t="s">
        <v>30</v>
      </c>
      <c r="L36" s="76"/>
    </row>
    <row r="37" spans="1:12" x14ac:dyDescent="0.2">
      <c r="A37" s="8">
        <v>40848</v>
      </c>
      <c r="B37" s="16">
        <v>11670</v>
      </c>
      <c r="C37" s="16">
        <v>1277.80663</v>
      </c>
      <c r="D37" s="18"/>
      <c r="E37" s="106">
        <v>33.56</v>
      </c>
      <c r="F37" s="106">
        <v>1.2050000000000001</v>
      </c>
      <c r="G37" s="106"/>
      <c r="H37" s="106" t="s">
        <v>30</v>
      </c>
      <c r="I37" s="31" t="s">
        <v>30</v>
      </c>
      <c r="J37" s="31" t="s">
        <v>30</v>
      </c>
      <c r="K37" s="18" t="s">
        <v>30</v>
      </c>
      <c r="L37" s="76"/>
    </row>
    <row r="38" spans="1:12" x14ac:dyDescent="0.2">
      <c r="A38" s="9">
        <v>40878</v>
      </c>
      <c r="B38" s="17">
        <v>12984</v>
      </c>
      <c r="C38" s="17">
        <v>1321.80817</v>
      </c>
      <c r="D38" s="19"/>
      <c r="E38" s="107">
        <v>32.130000000000003</v>
      </c>
      <c r="F38" s="107">
        <v>0.86099999999999999</v>
      </c>
      <c r="G38" s="107"/>
      <c r="H38" s="107" t="s">
        <v>30</v>
      </c>
      <c r="I38" s="33" t="s">
        <v>30</v>
      </c>
      <c r="J38" s="33" t="s">
        <v>30</v>
      </c>
      <c r="K38" s="19" t="s">
        <v>30</v>
      </c>
      <c r="L38" s="77"/>
    </row>
    <row r="39" spans="1:12" x14ac:dyDescent="0.2">
      <c r="A39" s="8">
        <v>40909</v>
      </c>
      <c r="B39" s="16">
        <v>11156</v>
      </c>
      <c r="C39" s="16">
        <v>1535.9325800000001</v>
      </c>
      <c r="D39" s="69"/>
      <c r="E39" s="108">
        <v>30.577000000000002</v>
      </c>
      <c r="F39" s="108">
        <v>1.788</v>
      </c>
      <c r="G39" s="108"/>
      <c r="H39" s="108" t="s">
        <v>30</v>
      </c>
      <c r="I39" s="32">
        <v>368.14</v>
      </c>
      <c r="J39" s="32" t="s">
        <v>30</v>
      </c>
      <c r="K39" s="69" t="s">
        <v>30</v>
      </c>
      <c r="L39" s="75"/>
    </row>
    <row r="40" spans="1:12" x14ac:dyDescent="0.2">
      <c r="A40" s="8">
        <v>40940</v>
      </c>
      <c r="B40" s="16">
        <v>11960</v>
      </c>
      <c r="C40" s="16">
        <v>1886.08377</v>
      </c>
      <c r="D40" s="18"/>
      <c r="E40" s="106">
        <v>29.756</v>
      </c>
      <c r="F40" s="106">
        <v>1.958</v>
      </c>
      <c r="G40" s="106"/>
      <c r="H40" s="106" t="s">
        <v>30</v>
      </c>
      <c r="I40" s="31">
        <v>368.9</v>
      </c>
      <c r="J40" s="31" t="s">
        <v>30</v>
      </c>
      <c r="K40" s="18" t="s">
        <v>30</v>
      </c>
      <c r="L40" s="76"/>
    </row>
    <row r="41" spans="1:12" x14ac:dyDescent="0.2">
      <c r="A41" s="8">
        <v>40969</v>
      </c>
      <c r="B41" s="16">
        <v>12427</v>
      </c>
      <c r="C41" s="16">
        <v>1477.6195</v>
      </c>
      <c r="D41" s="18"/>
      <c r="E41" s="106">
        <v>29.390999999999998</v>
      </c>
      <c r="F41" s="106">
        <v>1.393</v>
      </c>
      <c r="G41" s="106"/>
      <c r="H41" s="106" t="s">
        <v>30</v>
      </c>
      <c r="I41" s="31">
        <v>370.62</v>
      </c>
      <c r="J41" s="31" t="s">
        <v>30</v>
      </c>
      <c r="K41" s="18" t="s">
        <v>30</v>
      </c>
      <c r="L41" s="76"/>
    </row>
    <row r="42" spans="1:12" x14ac:dyDescent="0.2">
      <c r="A42" s="8">
        <v>41000</v>
      </c>
      <c r="B42" s="16">
        <v>11180.315799999997</v>
      </c>
      <c r="C42" s="16">
        <v>1134.0882299999998</v>
      </c>
      <c r="D42" s="18"/>
      <c r="E42" s="106">
        <v>29.003</v>
      </c>
      <c r="F42" s="106">
        <v>1.3169999999999999</v>
      </c>
      <c r="G42" s="106"/>
      <c r="H42" s="106" t="s">
        <v>30</v>
      </c>
      <c r="I42" s="31">
        <v>371.64</v>
      </c>
      <c r="J42" s="31" t="s">
        <v>30</v>
      </c>
      <c r="K42" s="18" t="s">
        <v>30</v>
      </c>
      <c r="L42" s="76"/>
    </row>
    <row r="43" spans="1:12" x14ac:dyDescent="0.2">
      <c r="A43" s="8">
        <v>41030</v>
      </c>
      <c r="B43" s="16">
        <v>10548.684200000003</v>
      </c>
      <c r="C43" s="16">
        <v>1215.3886399999999</v>
      </c>
      <c r="D43" s="18"/>
      <c r="E43" s="106">
        <v>27.986000000000001</v>
      </c>
      <c r="F43" s="106">
        <v>1.363</v>
      </c>
      <c r="G43" s="106"/>
      <c r="H43" s="106" t="s">
        <v>30</v>
      </c>
      <c r="I43" s="31">
        <v>371.76</v>
      </c>
      <c r="J43" s="31" t="s">
        <v>30</v>
      </c>
      <c r="K43" s="18" t="s">
        <v>30</v>
      </c>
      <c r="L43" s="76"/>
    </row>
    <row r="44" spans="1:12" x14ac:dyDescent="0.2">
      <c r="A44" s="8">
        <v>41061</v>
      </c>
      <c r="B44" s="16">
        <v>11337</v>
      </c>
      <c r="C44" s="16">
        <v>1132.61319</v>
      </c>
      <c r="D44" s="18"/>
      <c r="E44" s="106">
        <v>27.289000000000001</v>
      </c>
      <c r="F44" s="106">
        <v>1.5249999999999999</v>
      </c>
      <c r="G44" s="106"/>
      <c r="H44" s="106" t="s">
        <v>30</v>
      </c>
      <c r="I44" s="31">
        <v>372.28</v>
      </c>
      <c r="J44" s="31" t="s">
        <v>30</v>
      </c>
      <c r="K44" s="18" t="s">
        <v>30</v>
      </c>
      <c r="L44" s="76"/>
    </row>
    <row r="45" spans="1:12" x14ac:dyDescent="0.2">
      <c r="A45" s="8">
        <v>41091</v>
      </c>
      <c r="B45" s="16">
        <v>9573</v>
      </c>
      <c r="C45" s="16">
        <v>1071.35896</v>
      </c>
      <c r="D45" s="18"/>
      <c r="E45" s="106">
        <v>26.512</v>
      </c>
      <c r="F45" s="106">
        <v>1.018</v>
      </c>
      <c r="G45" s="106"/>
      <c r="H45" s="106" t="s">
        <v>30</v>
      </c>
      <c r="I45" s="31">
        <v>372.66</v>
      </c>
      <c r="J45" s="31" t="s">
        <v>30</v>
      </c>
      <c r="K45" s="18" t="s">
        <v>30</v>
      </c>
      <c r="L45" s="76"/>
    </row>
    <row r="46" spans="1:12" x14ac:dyDescent="0.2">
      <c r="A46" s="8">
        <v>41122</v>
      </c>
      <c r="B46" s="16">
        <v>10778</v>
      </c>
      <c r="C46" s="16">
        <v>1208.8829900000001</v>
      </c>
      <c r="D46" s="18"/>
      <c r="E46" s="106">
        <v>25.731000000000002</v>
      </c>
      <c r="F46" s="106">
        <v>1.522</v>
      </c>
      <c r="G46" s="106"/>
      <c r="H46" s="106" t="s">
        <v>30</v>
      </c>
      <c r="I46" s="31">
        <v>373.11</v>
      </c>
      <c r="J46" s="31" t="s">
        <v>30</v>
      </c>
      <c r="K46" s="18" t="s">
        <v>30</v>
      </c>
      <c r="L46" s="76"/>
    </row>
    <row r="47" spans="1:12" x14ac:dyDescent="0.2">
      <c r="A47" s="8">
        <v>41153</v>
      </c>
      <c r="B47" s="16">
        <v>9143</v>
      </c>
      <c r="C47" s="16">
        <v>928.55726000000004</v>
      </c>
      <c r="D47" s="18"/>
      <c r="E47" s="106">
        <v>25.013000000000002</v>
      </c>
      <c r="F47" s="106">
        <v>1.0629999999999999</v>
      </c>
      <c r="G47" s="106"/>
      <c r="H47" s="106" t="s">
        <v>30</v>
      </c>
      <c r="I47" s="31">
        <v>374.49</v>
      </c>
      <c r="J47" s="31" t="s">
        <v>30</v>
      </c>
      <c r="K47" s="18" t="s">
        <v>30</v>
      </c>
      <c r="L47" s="76"/>
    </row>
    <row r="48" spans="1:12" x14ac:dyDescent="0.2">
      <c r="A48" s="8">
        <v>41183</v>
      </c>
      <c r="B48" s="16">
        <v>10709</v>
      </c>
      <c r="C48" s="16">
        <v>1118.9495300000001</v>
      </c>
      <c r="D48" s="18"/>
      <c r="E48" s="106">
        <v>24.943999999999999</v>
      </c>
      <c r="F48" s="106">
        <v>1.29</v>
      </c>
      <c r="G48" s="106"/>
      <c r="H48" s="106" t="s">
        <v>30</v>
      </c>
      <c r="I48" s="31">
        <v>374.04</v>
      </c>
      <c r="J48" s="31" t="s">
        <v>30</v>
      </c>
      <c r="K48" s="18" t="s">
        <v>30</v>
      </c>
      <c r="L48" s="76"/>
    </row>
    <row r="49" spans="1:12" x14ac:dyDescent="0.2">
      <c r="A49" s="8">
        <v>41214</v>
      </c>
      <c r="B49" s="16">
        <v>9798</v>
      </c>
      <c r="C49" s="16">
        <v>1074.6989899999999</v>
      </c>
      <c r="D49" s="18"/>
      <c r="E49" s="106">
        <v>24.927</v>
      </c>
      <c r="F49" s="106">
        <v>1.554</v>
      </c>
      <c r="G49" s="106"/>
      <c r="H49" s="106" t="s">
        <v>30</v>
      </c>
      <c r="I49" s="31">
        <v>373.63</v>
      </c>
      <c r="J49" s="31" t="s">
        <v>30</v>
      </c>
      <c r="K49" s="18" t="s">
        <v>30</v>
      </c>
      <c r="L49" s="76"/>
    </row>
    <row r="50" spans="1:12" x14ac:dyDescent="0.2">
      <c r="A50" s="9">
        <v>41244</v>
      </c>
      <c r="B50" s="17">
        <v>9422</v>
      </c>
      <c r="C50" s="17">
        <v>983.38328999999999</v>
      </c>
      <c r="D50" s="19"/>
      <c r="E50" s="107">
        <v>24.404</v>
      </c>
      <c r="F50" s="107">
        <v>1.135</v>
      </c>
      <c r="G50" s="107"/>
      <c r="H50" s="107" t="s">
        <v>30</v>
      </c>
      <c r="I50" s="33">
        <v>372.99</v>
      </c>
      <c r="J50" s="33" t="s">
        <v>30</v>
      </c>
      <c r="K50" s="19" t="s">
        <v>30</v>
      </c>
      <c r="L50" s="77"/>
    </row>
    <row r="51" spans="1:12" x14ac:dyDescent="0.2">
      <c r="A51" s="8">
        <v>41275</v>
      </c>
      <c r="B51" s="16">
        <v>9350</v>
      </c>
      <c r="C51" s="16">
        <v>1659.20165</v>
      </c>
      <c r="D51" s="69"/>
      <c r="E51" s="108">
        <v>24.163</v>
      </c>
      <c r="F51" s="108">
        <v>1.9</v>
      </c>
      <c r="G51" s="108"/>
      <c r="H51" s="108" t="s">
        <v>30</v>
      </c>
      <c r="I51" s="32">
        <v>383.52</v>
      </c>
      <c r="J51" s="32" t="s">
        <v>30</v>
      </c>
      <c r="K51" s="69" t="s">
        <v>30</v>
      </c>
      <c r="L51" s="75"/>
    </row>
    <row r="52" spans="1:12" x14ac:dyDescent="0.2">
      <c r="A52" s="8">
        <v>41306</v>
      </c>
      <c r="B52" s="16">
        <v>10517</v>
      </c>
      <c r="C52" s="16">
        <v>1012.6662799999999</v>
      </c>
      <c r="D52" s="18"/>
      <c r="E52" s="106">
        <v>25.788</v>
      </c>
      <c r="F52" s="106">
        <v>1.502</v>
      </c>
      <c r="G52" s="106"/>
      <c r="H52" s="106" t="s">
        <v>30</v>
      </c>
      <c r="I52" s="31">
        <v>388.17</v>
      </c>
      <c r="J52" s="31" t="s">
        <v>30</v>
      </c>
      <c r="K52" s="18" t="s">
        <v>30</v>
      </c>
      <c r="L52" s="76"/>
    </row>
    <row r="53" spans="1:12" x14ac:dyDescent="0.2">
      <c r="A53" s="8">
        <v>41334</v>
      </c>
      <c r="B53" s="16">
        <v>10432</v>
      </c>
      <c r="C53" s="16">
        <v>771.56649000000004</v>
      </c>
      <c r="D53" s="18"/>
      <c r="E53" s="106">
        <v>25.584</v>
      </c>
      <c r="F53" s="106">
        <v>1.101</v>
      </c>
      <c r="G53" s="106"/>
      <c r="H53" s="106" t="s">
        <v>30</v>
      </c>
      <c r="I53" s="31">
        <v>387.51</v>
      </c>
      <c r="J53" s="31" t="s">
        <v>30</v>
      </c>
      <c r="K53" s="18" t="s">
        <v>30</v>
      </c>
      <c r="L53" s="76"/>
    </row>
    <row r="54" spans="1:12" x14ac:dyDescent="0.2">
      <c r="A54" s="8">
        <v>41365</v>
      </c>
      <c r="B54" s="16">
        <v>10459</v>
      </c>
      <c r="C54" s="16">
        <v>978.00353000000007</v>
      </c>
      <c r="D54" s="18"/>
      <c r="E54" s="106">
        <v>25.445</v>
      </c>
      <c r="F54" s="106">
        <v>1.2010000000000001</v>
      </c>
      <c r="G54" s="106"/>
      <c r="H54" s="106" t="s">
        <v>30</v>
      </c>
      <c r="I54" s="31">
        <v>385.92</v>
      </c>
      <c r="J54" s="31" t="s">
        <v>30</v>
      </c>
      <c r="K54" s="18" t="s">
        <v>30</v>
      </c>
      <c r="L54" s="76"/>
    </row>
    <row r="55" spans="1:12" x14ac:dyDescent="0.2">
      <c r="A55" s="8">
        <v>41395</v>
      </c>
      <c r="B55" s="16">
        <v>10212</v>
      </c>
      <c r="C55" s="16">
        <v>826.25468000000001</v>
      </c>
      <c r="D55" s="18"/>
      <c r="E55" s="106">
        <v>25.658999999999999</v>
      </c>
      <c r="F55" s="106">
        <v>1.3009999999999999</v>
      </c>
      <c r="G55" s="106"/>
      <c r="H55" s="106" t="s">
        <v>30</v>
      </c>
      <c r="I55" s="31">
        <v>384.45</v>
      </c>
      <c r="J55" s="31" t="s">
        <v>30</v>
      </c>
      <c r="K55" s="18" t="s">
        <v>30</v>
      </c>
      <c r="L55" s="76"/>
    </row>
    <row r="56" spans="1:12" x14ac:dyDescent="0.2">
      <c r="A56" s="8">
        <v>41426</v>
      </c>
      <c r="B56" s="16">
        <v>9450</v>
      </c>
      <c r="C56" s="16">
        <v>756.99730000000011</v>
      </c>
      <c r="D56" s="18"/>
      <c r="E56" s="106">
        <v>25.884</v>
      </c>
      <c r="F56" s="106">
        <v>1.319</v>
      </c>
      <c r="G56" s="106"/>
      <c r="H56" s="106" t="s">
        <v>30</v>
      </c>
      <c r="I56" s="31">
        <v>382.72</v>
      </c>
      <c r="J56" s="31" t="s">
        <v>30</v>
      </c>
      <c r="K56" s="18" t="s">
        <v>30</v>
      </c>
      <c r="L56" s="76"/>
    </row>
    <row r="57" spans="1:12" x14ac:dyDescent="0.2">
      <c r="A57" s="8">
        <v>41456</v>
      </c>
      <c r="B57" s="16">
        <v>9975</v>
      </c>
      <c r="C57" s="16">
        <v>742.69247999999993</v>
      </c>
      <c r="D57" s="18"/>
      <c r="E57" s="106">
        <v>25.274999999999999</v>
      </c>
      <c r="F57" s="106">
        <v>0.94599999999999995</v>
      </c>
      <c r="G57" s="106"/>
      <c r="H57" s="106" t="s">
        <v>30</v>
      </c>
      <c r="I57" s="31">
        <v>382.27</v>
      </c>
      <c r="J57" s="31" t="s">
        <v>30</v>
      </c>
      <c r="K57" s="18" t="s">
        <v>30</v>
      </c>
      <c r="L57" s="76"/>
    </row>
    <row r="58" spans="1:12" x14ac:dyDescent="0.2">
      <c r="A58" s="8">
        <v>41487</v>
      </c>
      <c r="B58" s="16">
        <v>10344</v>
      </c>
      <c r="C58" s="16">
        <v>1023.2315600000002</v>
      </c>
      <c r="D58" s="18"/>
      <c r="E58" s="106">
        <v>24.582999999999998</v>
      </c>
      <c r="F58" s="106">
        <v>1.4279999999999999</v>
      </c>
      <c r="G58" s="106"/>
      <c r="H58" s="106" t="s">
        <v>30</v>
      </c>
      <c r="I58" s="31">
        <v>381.34</v>
      </c>
      <c r="J58" s="31" t="s">
        <v>30</v>
      </c>
      <c r="K58" s="18" t="s">
        <v>30</v>
      </c>
      <c r="L58" s="76"/>
    </row>
    <row r="59" spans="1:12" x14ac:dyDescent="0.2">
      <c r="A59" s="8">
        <v>41518</v>
      </c>
      <c r="B59" s="16">
        <v>8880</v>
      </c>
      <c r="C59" s="16">
        <v>1051.5780100000002</v>
      </c>
      <c r="D59" s="18"/>
      <c r="E59" s="106">
        <v>24.116</v>
      </c>
      <c r="F59" s="106">
        <v>1.524</v>
      </c>
      <c r="G59" s="106"/>
      <c r="H59" s="106" t="s">
        <v>30</v>
      </c>
      <c r="I59" s="31">
        <v>382.19</v>
      </c>
      <c r="J59" s="31" t="s">
        <v>30</v>
      </c>
      <c r="K59" s="18" t="s">
        <v>30</v>
      </c>
      <c r="L59" s="76"/>
    </row>
    <row r="60" spans="1:12" x14ac:dyDescent="0.2">
      <c r="A60" s="8">
        <v>41548</v>
      </c>
      <c r="B60" s="16">
        <v>11067</v>
      </c>
      <c r="C60" s="16">
        <v>1013.8528199999998</v>
      </c>
      <c r="D60" s="18"/>
      <c r="E60" s="106">
        <v>23.701000000000001</v>
      </c>
      <c r="F60" s="106">
        <v>1.2949999999999999</v>
      </c>
      <c r="G60" s="106"/>
      <c r="H60" s="106" t="s">
        <v>30</v>
      </c>
      <c r="I60" s="31">
        <v>382.41</v>
      </c>
      <c r="J60" s="31" t="s">
        <v>30</v>
      </c>
      <c r="K60" s="18" t="s">
        <v>30</v>
      </c>
      <c r="L60" s="76"/>
    </row>
    <row r="61" spans="1:12" x14ac:dyDescent="0.2">
      <c r="A61" s="8">
        <v>41579</v>
      </c>
      <c r="B61" s="16">
        <v>8235</v>
      </c>
      <c r="C61" s="16">
        <v>1102.0447300000001</v>
      </c>
      <c r="D61" s="18"/>
      <c r="E61" s="106">
        <v>23</v>
      </c>
      <c r="F61" s="106">
        <v>1.163</v>
      </c>
      <c r="G61" s="106"/>
      <c r="H61" s="106" t="s">
        <v>30</v>
      </c>
      <c r="I61" s="31">
        <v>382.41</v>
      </c>
      <c r="J61" s="31" t="s">
        <v>30</v>
      </c>
      <c r="K61" s="18" t="s">
        <v>30</v>
      </c>
      <c r="L61" s="76"/>
    </row>
    <row r="62" spans="1:12" x14ac:dyDescent="0.2">
      <c r="A62" s="9">
        <v>41609</v>
      </c>
      <c r="B62" s="17">
        <v>8723</v>
      </c>
      <c r="C62" s="17">
        <v>1074.9270900000001</v>
      </c>
      <c r="D62" s="19"/>
      <c r="E62" s="107">
        <v>21.934999999999999</v>
      </c>
      <c r="F62" s="107">
        <v>1.1319999999999999</v>
      </c>
      <c r="G62" s="107"/>
      <c r="H62" s="107" t="s">
        <v>30</v>
      </c>
      <c r="I62" s="33">
        <v>382.88</v>
      </c>
      <c r="J62" s="33" t="s">
        <v>30</v>
      </c>
      <c r="K62" s="19" t="s">
        <v>30</v>
      </c>
      <c r="L62" s="77"/>
    </row>
    <row r="63" spans="1:12" x14ac:dyDescent="0.2">
      <c r="A63" s="8">
        <v>41640</v>
      </c>
      <c r="B63" s="16">
        <v>8657</v>
      </c>
      <c r="C63" s="16">
        <v>1464.30241</v>
      </c>
      <c r="D63" s="69"/>
      <c r="E63" s="108">
        <v>21.141999999999999</v>
      </c>
      <c r="F63" s="108">
        <v>1.69</v>
      </c>
      <c r="G63" s="108"/>
      <c r="H63" s="108" t="s">
        <v>30</v>
      </c>
      <c r="I63" s="32">
        <v>391.66</v>
      </c>
      <c r="J63" s="32">
        <v>400.52</v>
      </c>
      <c r="K63" s="69" t="s">
        <v>30</v>
      </c>
      <c r="L63" s="75"/>
    </row>
    <row r="64" spans="1:12" x14ac:dyDescent="0.2">
      <c r="A64" s="8">
        <v>41671</v>
      </c>
      <c r="B64" s="16">
        <v>8924</v>
      </c>
      <c r="C64" s="16">
        <v>1527.90986</v>
      </c>
      <c r="D64" s="18"/>
      <c r="E64" s="106">
        <v>21.754999999999999</v>
      </c>
      <c r="F64" s="106">
        <v>1.819</v>
      </c>
      <c r="G64" s="106"/>
      <c r="H64" s="106" t="s">
        <v>30</v>
      </c>
      <c r="I64" s="31">
        <v>392.36</v>
      </c>
      <c r="J64" s="31">
        <v>417.91</v>
      </c>
      <c r="K64" s="18" t="s">
        <v>30</v>
      </c>
      <c r="L64" s="76"/>
    </row>
    <row r="65" spans="1:12" x14ac:dyDescent="0.2">
      <c r="A65" s="8">
        <v>41699</v>
      </c>
      <c r="B65" s="16">
        <v>8342</v>
      </c>
      <c r="C65" s="16">
        <v>1406.6853400000002</v>
      </c>
      <c r="D65" s="18"/>
      <c r="E65" s="106">
        <v>21.637</v>
      </c>
      <c r="F65" s="106">
        <v>1.518</v>
      </c>
      <c r="G65" s="106"/>
      <c r="H65" s="106" t="s">
        <v>30</v>
      </c>
      <c r="I65" s="31">
        <v>393.53</v>
      </c>
      <c r="J65" s="31">
        <v>404.8</v>
      </c>
      <c r="K65" s="18" t="s">
        <v>30</v>
      </c>
      <c r="L65" s="76"/>
    </row>
    <row r="66" spans="1:12" x14ac:dyDescent="0.2">
      <c r="A66" s="8">
        <v>41730</v>
      </c>
      <c r="B66" s="16">
        <v>9376</v>
      </c>
      <c r="C66" s="16">
        <v>1023.5102400000001</v>
      </c>
      <c r="D66" s="18"/>
      <c r="E66" s="106">
        <v>21.271999999999998</v>
      </c>
      <c r="F66" s="106">
        <v>1.1180000000000001</v>
      </c>
      <c r="G66" s="106"/>
      <c r="H66" s="106" t="s">
        <v>30</v>
      </c>
      <c r="I66" s="31">
        <v>393.45</v>
      </c>
      <c r="J66" s="31">
        <v>380.07</v>
      </c>
      <c r="K66" s="18" t="s">
        <v>30</v>
      </c>
      <c r="L66" s="76"/>
    </row>
    <row r="67" spans="1:12" x14ac:dyDescent="0.2">
      <c r="A67" s="8">
        <v>41760</v>
      </c>
      <c r="B67" s="16">
        <v>8492</v>
      </c>
      <c r="C67" s="16">
        <v>1227.85582</v>
      </c>
      <c r="D67" s="18"/>
      <c r="E67" s="106">
        <v>20.556999999999999</v>
      </c>
      <c r="F67" s="106">
        <v>1.1759999999999999</v>
      </c>
      <c r="G67" s="106"/>
      <c r="H67" s="106" t="s">
        <v>30</v>
      </c>
      <c r="I67" s="31">
        <v>392.08</v>
      </c>
      <c r="J67" s="31">
        <v>389.11</v>
      </c>
      <c r="K67" s="18" t="s">
        <v>30</v>
      </c>
      <c r="L67" s="76"/>
    </row>
    <row r="68" spans="1:12" x14ac:dyDescent="0.2">
      <c r="A68" s="8">
        <v>41791</v>
      </c>
      <c r="B68" s="16">
        <v>7686</v>
      </c>
      <c r="C68" s="16">
        <v>1189.3046200000001</v>
      </c>
      <c r="D68" s="18"/>
      <c r="E68" s="106">
        <v>20.137</v>
      </c>
      <c r="F68" s="106">
        <v>1.2609999999999999</v>
      </c>
      <c r="G68" s="106"/>
      <c r="H68" s="106" t="s">
        <v>30</v>
      </c>
      <c r="I68" s="31">
        <v>391.42</v>
      </c>
      <c r="J68" s="31">
        <v>390.2</v>
      </c>
      <c r="K68" s="18" t="s">
        <v>30</v>
      </c>
      <c r="L68" s="76"/>
    </row>
    <row r="69" spans="1:12" x14ac:dyDescent="0.2">
      <c r="A69" s="8">
        <v>41821</v>
      </c>
      <c r="B69" s="16">
        <v>8510</v>
      </c>
      <c r="C69" s="16">
        <v>1241.9199699999999</v>
      </c>
      <c r="D69" s="18"/>
      <c r="E69" s="106">
        <v>20.443000000000001</v>
      </c>
      <c r="F69" s="106">
        <v>1.5249999999999999</v>
      </c>
      <c r="G69" s="106"/>
      <c r="H69" s="106" t="s">
        <v>30</v>
      </c>
      <c r="I69" s="31">
        <v>389.51</v>
      </c>
      <c r="J69" s="31">
        <v>387.57</v>
      </c>
      <c r="K69" s="18" t="s">
        <v>30</v>
      </c>
      <c r="L69" s="76"/>
    </row>
    <row r="70" spans="1:12" x14ac:dyDescent="0.2">
      <c r="A70" s="8">
        <v>41852</v>
      </c>
      <c r="B70" s="16">
        <v>8829</v>
      </c>
      <c r="C70" s="16">
        <v>1057.44022</v>
      </c>
      <c r="D70" s="18"/>
      <c r="E70" s="106">
        <v>20.76</v>
      </c>
      <c r="F70" s="106">
        <v>1.1930000000000001</v>
      </c>
      <c r="G70" s="106"/>
      <c r="H70" s="106" t="s">
        <v>30</v>
      </c>
      <c r="I70" s="31">
        <v>387.51</v>
      </c>
      <c r="J70" s="31">
        <v>406.63</v>
      </c>
      <c r="K70" s="18" t="s">
        <v>30</v>
      </c>
      <c r="L70" s="76"/>
    </row>
    <row r="71" spans="1:12" x14ac:dyDescent="0.2">
      <c r="A71" s="8">
        <v>41883</v>
      </c>
      <c r="B71" s="16">
        <v>7783</v>
      </c>
      <c r="C71" s="16">
        <v>1351.3386599999999</v>
      </c>
      <c r="D71" s="18"/>
      <c r="E71" s="106">
        <v>20.802</v>
      </c>
      <c r="F71" s="106">
        <v>1.504</v>
      </c>
      <c r="G71" s="106"/>
      <c r="H71" s="106" t="s">
        <v>30</v>
      </c>
      <c r="I71" s="31">
        <v>386.1</v>
      </c>
      <c r="J71" s="31">
        <v>403.51</v>
      </c>
      <c r="K71" s="18" t="s">
        <v>30</v>
      </c>
      <c r="L71" s="76"/>
    </row>
    <row r="72" spans="1:12" x14ac:dyDescent="0.2">
      <c r="A72" s="8">
        <v>41913</v>
      </c>
      <c r="B72" s="16">
        <v>9166</v>
      </c>
      <c r="C72" s="16">
        <v>1231.0188600000001</v>
      </c>
      <c r="D72" s="18"/>
      <c r="E72" s="106">
        <v>21.309000000000001</v>
      </c>
      <c r="F72" s="106">
        <v>1.52</v>
      </c>
      <c r="G72" s="106"/>
      <c r="H72" s="106" t="s">
        <v>30</v>
      </c>
      <c r="I72" s="31">
        <v>384.63</v>
      </c>
      <c r="J72" s="31">
        <v>394.29</v>
      </c>
      <c r="K72" s="18" t="s">
        <v>30</v>
      </c>
      <c r="L72" s="76"/>
    </row>
    <row r="73" spans="1:12" x14ac:dyDescent="0.2">
      <c r="A73" s="8">
        <v>41944</v>
      </c>
      <c r="B73" s="16">
        <v>8023</v>
      </c>
      <c r="C73" s="16">
        <v>1089.5536999999999</v>
      </c>
      <c r="D73" s="18"/>
      <c r="E73" s="106">
        <v>21.565000000000001</v>
      </c>
      <c r="F73" s="106">
        <v>1.155</v>
      </c>
      <c r="G73" s="106"/>
      <c r="H73" s="106" t="s">
        <v>30</v>
      </c>
      <c r="I73" s="31">
        <v>383.74</v>
      </c>
      <c r="J73" s="31">
        <v>400.28</v>
      </c>
      <c r="K73" s="18" t="s">
        <v>30</v>
      </c>
      <c r="L73" s="76"/>
    </row>
    <row r="74" spans="1:12" x14ac:dyDescent="0.2">
      <c r="A74" s="9">
        <v>41974</v>
      </c>
      <c r="B74" s="17">
        <v>9102</v>
      </c>
      <c r="C74" s="17">
        <v>1030.15427</v>
      </c>
      <c r="D74" s="19"/>
      <c r="E74" s="107">
        <v>21.347999999999999</v>
      </c>
      <c r="F74" s="107">
        <v>1.012</v>
      </c>
      <c r="G74" s="107"/>
      <c r="H74" s="107" t="s">
        <v>30</v>
      </c>
      <c r="I74" s="33">
        <v>382.54</v>
      </c>
      <c r="J74" s="33">
        <v>400.3</v>
      </c>
      <c r="K74" s="19" t="s">
        <v>30</v>
      </c>
      <c r="L74" s="77"/>
    </row>
    <row r="75" spans="1:12" x14ac:dyDescent="0.2">
      <c r="A75" s="8">
        <v>42005</v>
      </c>
      <c r="B75" s="16">
        <v>8425</v>
      </c>
      <c r="C75" s="16">
        <v>1109.71398</v>
      </c>
      <c r="D75" s="69"/>
      <c r="E75" s="108">
        <v>21.143000000000001</v>
      </c>
      <c r="F75" s="108">
        <v>1.391</v>
      </c>
      <c r="G75" s="108"/>
      <c r="H75" s="108" t="s">
        <v>30</v>
      </c>
      <c r="I75" s="32">
        <v>386.34</v>
      </c>
      <c r="J75" s="32">
        <v>423.85</v>
      </c>
      <c r="K75" s="69" t="s">
        <v>30</v>
      </c>
      <c r="L75" s="75"/>
    </row>
    <row r="76" spans="1:12" x14ac:dyDescent="0.2">
      <c r="A76" s="8">
        <v>42036</v>
      </c>
      <c r="B76" s="16">
        <v>8985</v>
      </c>
      <c r="C76" s="16">
        <v>1320.13408</v>
      </c>
      <c r="D76" s="18"/>
      <c r="E76" s="106">
        <v>22.19</v>
      </c>
      <c r="F76" s="106">
        <v>1.6679999999999999</v>
      </c>
      <c r="G76" s="106"/>
      <c r="H76" s="106" t="s">
        <v>30</v>
      </c>
      <c r="I76" s="31">
        <v>387.4</v>
      </c>
      <c r="J76" s="31">
        <v>416.48</v>
      </c>
      <c r="K76" s="18" t="s">
        <v>30</v>
      </c>
      <c r="L76" s="76"/>
    </row>
    <row r="77" spans="1:12" x14ac:dyDescent="0.2">
      <c r="A77" s="8">
        <v>42064</v>
      </c>
      <c r="B77" s="16">
        <v>8647</v>
      </c>
      <c r="C77" s="16">
        <v>1058.0076100000001</v>
      </c>
      <c r="D77" s="18"/>
      <c r="E77" s="106">
        <v>22.853000000000002</v>
      </c>
      <c r="F77" s="106">
        <v>1.4610000000000001</v>
      </c>
      <c r="G77" s="106"/>
      <c r="H77" s="106" t="s">
        <v>30</v>
      </c>
      <c r="I77" s="31">
        <v>387.81</v>
      </c>
      <c r="J77" s="31">
        <v>402.47</v>
      </c>
      <c r="K77" s="18" t="s">
        <v>30</v>
      </c>
      <c r="L77" s="76"/>
    </row>
    <row r="78" spans="1:12" x14ac:dyDescent="0.2">
      <c r="A78" s="8">
        <v>42095</v>
      </c>
      <c r="B78" s="16">
        <v>10491</v>
      </c>
      <c r="C78" s="16">
        <v>681.52199999999993</v>
      </c>
      <c r="D78" s="18"/>
      <c r="E78" s="106">
        <v>22.367999999999999</v>
      </c>
      <c r="F78" s="106">
        <v>0.81799999999999995</v>
      </c>
      <c r="G78" s="106"/>
      <c r="H78" s="106" t="s">
        <v>30</v>
      </c>
      <c r="I78" s="31">
        <v>388.21</v>
      </c>
      <c r="J78" s="31">
        <v>386.09</v>
      </c>
      <c r="K78" s="18" t="s">
        <v>30</v>
      </c>
      <c r="L78" s="76"/>
    </row>
    <row r="79" spans="1:12" x14ac:dyDescent="0.2">
      <c r="A79" s="8">
        <v>42125</v>
      </c>
      <c r="B79" s="16">
        <v>7255</v>
      </c>
      <c r="C79" s="16">
        <v>1007.7005999999999</v>
      </c>
      <c r="D79" s="18"/>
      <c r="E79" s="106">
        <v>21.609000000000002</v>
      </c>
      <c r="F79" s="106">
        <v>1.1439999999999999</v>
      </c>
      <c r="G79" s="106"/>
      <c r="H79" s="106" t="s">
        <v>30</v>
      </c>
      <c r="I79" s="31">
        <v>387.6</v>
      </c>
      <c r="J79" s="31">
        <v>396.69</v>
      </c>
      <c r="K79" s="18" t="s">
        <v>30</v>
      </c>
      <c r="L79" s="76"/>
    </row>
    <row r="80" spans="1:12" x14ac:dyDescent="0.2">
      <c r="A80" s="8">
        <v>42156</v>
      </c>
      <c r="B80" s="16">
        <v>8591</v>
      </c>
      <c r="C80" s="16">
        <v>1108.1559399999999</v>
      </c>
      <c r="D80" s="18"/>
      <c r="E80" s="106">
        <v>21.172999999999998</v>
      </c>
      <c r="F80" s="106">
        <v>1.5129999999999999</v>
      </c>
      <c r="G80" s="106"/>
      <c r="H80" s="106" t="s">
        <v>30</v>
      </c>
      <c r="I80" s="31">
        <v>388.19</v>
      </c>
      <c r="J80" s="31">
        <v>391.36</v>
      </c>
      <c r="K80" s="18" t="s">
        <v>30</v>
      </c>
      <c r="L80" s="76"/>
    </row>
    <row r="81" spans="1:12" x14ac:dyDescent="0.2">
      <c r="A81" s="8">
        <v>42186</v>
      </c>
      <c r="B81" s="16">
        <v>9001</v>
      </c>
      <c r="C81" s="16">
        <v>1044.2910999999999</v>
      </c>
      <c r="D81" s="18"/>
      <c r="E81" s="106">
        <v>20.841999999999999</v>
      </c>
      <c r="F81" s="106">
        <v>1.3720000000000001</v>
      </c>
      <c r="G81" s="106"/>
      <c r="H81" s="106" t="s">
        <v>30</v>
      </c>
      <c r="I81" s="31">
        <v>388.22</v>
      </c>
      <c r="J81" s="31">
        <v>404.06</v>
      </c>
      <c r="K81" s="18" t="s">
        <v>30</v>
      </c>
      <c r="L81" s="76"/>
    </row>
    <row r="82" spans="1:12" x14ac:dyDescent="0.2">
      <c r="A82" s="8">
        <v>42217</v>
      </c>
      <c r="B82" s="16">
        <v>8270</v>
      </c>
      <c r="C82" s="16">
        <v>1123.61294</v>
      </c>
      <c r="D82" s="18"/>
      <c r="E82" s="106">
        <v>20.521000000000001</v>
      </c>
      <c r="F82" s="106">
        <v>1.2849999999999999</v>
      </c>
      <c r="G82" s="106"/>
      <c r="H82" s="106" t="s">
        <v>30</v>
      </c>
      <c r="I82" s="31">
        <v>388.74</v>
      </c>
      <c r="J82" s="31">
        <v>401.94</v>
      </c>
      <c r="K82" s="18" t="s">
        <v>30</v>
      </c>
      <c r="L82" s="76"/>
    </row>
    <row r="83" spans="1:12" x14ac:dyDescent="0.2">
      <c r="A83" s="8">
        <v>42248</v>
      </c>
      <c r="B83" s="16">
        <v>7596</v>
      </c>
      <c r="C83" s="16">
        <v>1008.0712199999999</v>
      </c>
      <c r="D83" s="18"/>
      <c r="E83" s="106">
        <v>20.161000000000001</v>
      </c>
      <c r="F83" s="106">
        <v>1.264</v>
      </c>
      <c r="G83" s="106"/>
      <c r="H83" s="106" t="s">
        <v>30</v>
      </c>
      <c r="I83" s="31">
        <v>389.58</v>
      </c>
      <c r="J83" s="31">
        <v>400.37</v>
      </c>
      <c r="K83" s="18" t="s">
        <v>30</v>
      </c>
      <c r="L83" s="76"/>
    </row>
    <row r="84" spans="1:12" x14ac:dyDescent="0.2">
      <c r="A84" s="8">
        <v>42278</v>
      </c>
      <c r="B84" s="16">
        <v>8568</v>
      </c>
      <c r="C84" s="16">
        <v>939.40739000000008</v>
      </c>
      <c r="D84" s="18"/>
      <c r="E84" s="106">
        <v>19.923999999999999</v>
      </c>
      <c r="F84" s="106">
        <v>1.343</v>
      </c>
      <c r="G84" s="106"/>
      <c r="H84" s="106" t="s">
        <v>30</v>
      </c>
      <c r="I84" s="31">
        <v>389.93</v>
      </c>
      <c r="J84" s="31">
        <v>395.42</v>
      </c>
      <c r="K84" s="18" t="s">
        <v>30</v>
      </c>
      <c r="L84" s="76"/>
    </row>
    <row r="85" spans="1:12" x14ac:dyDescent="0.2">
      <c r="A85" s="8">
        <v>42309</v>
      </c>
      <c r="B85" s="16">
        <v>7303</v>
      </c>
      <c r="C85" s="16">
        <v>957.14388000000008</v>
      </c>
      <c r="D85" s="18"/>
      <c r="E85" s="106">
        <v>19.335000000000001</v>
      </c>
      <c r="F85" s="106">
        <v>0.94599999999999995</v>
      </c>
      <c r="G85" s="106"/>
      <c r="H85" s="106" t="s">
        <v>30</v>
      </c>
      <c r="I85" s="31">
        <v>390.29</v>
      </c>
      <c r="J85" s="31">
        <v>391.7</v>
      </c>
      <c r="K85" s="18" t="s">
        <v>30</v>
      </c>
      <c r="L85" s="76"/>
    </row>
    <row r="86" spans="1:12" x14ac:dyDescent="0.2">
      <c r="A86" s="9">
        <v>42339</v>
      </c>
      <c r="B86" s="17">
        <v>8753</v>
      </c>
      <c r="C86" s="17">
        <v>1136.3670100000002</v>
      </c>
      <c r="D86" s="19"/>
      <c r="E86" s="107">
        <v>18.350999999999999</v>
      </c>
      <c r="F86" s="107">
        <v>1.048</v>
      </c>
      <c r="G86" s="107"/>
      <c r="H86" s="107" t="s">
        <v>30</v>
      </c>
      <c r="I86" s="33">
        <v>390.72</v>
      </c>
      <c r="J86" s="33">
        <v>392.54</v>
      </c>
      <c r="K86" s="19" t="s">
        <v>30</v>
      </c>
      <c r="L86" s="77"/>
    </row>
    <row r="87" spans="1:12" x14ac:dyDescent="0.2">
      <c r="A87" s="8">
        <v>42370</v>
      </c>
      <c r="B87" s="16">
        <v>6633</v>
      </c>
      <c r="C87" s="16">
        <v>1049.7372499999999</v>
      </c>
      <c r="D87" s="69"/>
      <c r="E87" s="108">
        <v>17.573</v>
      </c>
      <c r="F87" s="108">
        <v>1.042</v>
      </c>
      <c r="G87" s="108"/>
      <c r="H87" s="108" t="s">
        <v>30</v>
      </c>
      <c r="I87" s="32">
        <v>392.34</v>
      </c>
      <c r="J87" s="32">
        <v>391.03</v>
      </c>
      <c r="K87" s="69" t="s">
        <v>30</v>
      </c>
      <c r="L87" s="75"/>
    </row>
    <row r="88" spans="1:12" x14ac:dyDescent="0.2">
      <c r="A88" s="8">
        <v>42401</v>
      </c>
      <c r="B88" s="16">
        <v>8770</v>
      </c>
      <c r="C88" s="16">
        <v>1659.7394199999999</v>
      </c>
      <c r="D88" s="18"/>
      <c r="E88" s="106">
        <v>17.864999999999998</v>
      </c>
      <c r="F88" s="106">
        <v>1.806</v>
      </c>
      <c r="G88" s="106"/>
      <c r="H88" s="106" t="s">
        <v>30</v>
      </c>
      <c r="I88" s="31">
        <v>392.88</v>
      </c>
      <c r="J88" s="31">
        <v>415.55</v>
      </c>
      <c r="K88" s="18" t="s">
        <v>30</v>
      </c>
      <c r="L88" s="76"/>
    </row>
    <row r="89" spans="1:12" x14ac:dyDescent="0.2">
      <c r="A89" s="8">
        <v>42430</v>
      </c>
      <c r="B89" s="16">
        <v>8567</v>
      </c>
      <c r="C89" s="16">
        <v>1157.36634</v>
      </c>
      <c r="D89" s="18"/>
      <c r="E89" s="106">
        <v>18.228999999999999</v>
      </c>
      <c r="F89" s="106">
        <v>1.3240000000000001</v>
      </c>
      <c r="G89" s="106"/>
      <c r="H89" s="106" t="s">
        <v>30</v>
      </c>
      <c r="I89" s="31">
        <v>394.62</v>
      </c>
      <c r="J89" s="31">
        <v>415.21</v>
      </c>
      <c r="K89" s="18" t="s">
        <v>30</v>
      </c>
      <c r="L89" s="76"/>
    </row>
    <row r="90" spans="1:12" x14ac:dyDescent="0.2">
      <c r="A90" s="8">
        <v>42461</v>
      </c>
      <c r="B90" s="16">
        <v>8724</v>
      </c>
      <c r="C90" s="16">
        <v>1014.6280999999999</v>
      </c>
      <c r="D90" s="18"/>
      <c r="E90" s="106">
        <v>18.538</v>
      </c>
      <c r="F90" s="106">
        <v>1.056</v>
      </c>
      <c r="G90" s="106"/>
      <c r="H90" s="106" t="s">
        <v>30</v>
      </c>
      <c r="I90" s="31">
        <v>393.97</v>
      </c>
      <c r="J90" s="31">
        <v>403.92</v>
      </c>
      <c r="K90" s="18" t="s">
        <v>30</v>
      </c>
      <c r="L90" s="76"/>
    </row>
    <row r="91" spans="1:12" x14ac:dyDescent="0.2">
      <c r="A91" s="8">
        <v>42491</v>
      </c>
      <c r="B91" s="16">
        <v>8180</v>
      </c>
      <c r="C91" s="16">
        <v>1292.3484599999999</v>
      </c>
      <c r="D91" s="18"/>
      <c r="E91" s="106">
        <v>18.602</v>
      </c>
      <c r="F91" s="106">
        <v>1.054</v>
      </c>
      <c r="G91" s="106"/>
      <c r="H91" s="106" t="s">
        <v>30</v>
      </c>
      <c r="I91" s="31">
        <v>392.48</v>
      </c>
      <c r="J91" s="31">
        <v>406.55</v>
      </c>
      <c r="K91" s="18" t="s">
        <v>30</v>
      </c>
      <c r="L91" s="76"/>
    </row>
    <row r="92" spans="1:12" x14ac:dyDescent="0.2">
      <c r="A92" s="8">
        <v>42522</v>
      </c>
      <c r="B92" s="16">
        <v>8769</v>
      </c>
      <c r="C92" s="16">
        <v>1213.1425300000001</v>
      </c>
      <c r="D92" s="18"/>
      <c r="E92" s="106">
        <v>18.858000000000001</v>
      </c>
      <c r="F92" s="106">
        <v>1.6779999999999999</v>
      </c>
      <c r="G92" s="106"/>
      <c r="H92" s="106" t="s">
        <v>30</v>
      </c>
      <c r="I92" s="31">
        <v>391.81</v>
      </c>
      <c r="J92" s="31">
        <v>400.86</v>
      </c>
      <c r="K92" s="18" t="s">
        <v>30</v>
      </c>
      <c r="L92" s="76"/>
    </row>
    <row r="93" spans="1:12" x14ac:dyDescent="0.2">
      <c r="A93" s="8">
        <v>42552</v>
      </c>
      <c r="B93" s="16">
        <v>8319</v>
      </c>
      <c r="C93" s="16">
        <v>944.74834999999996</v>
      </c>
      <c r="D93" s="18"/>
      <c r="E93" s="106">
        <v>19.135000000000002</v>
      </c>
      <c r="F93" s="106">
        <v>0.96499999999999997</v>
      </c>
      <c r="G93" s="106"/>
      <c r="H93" s="106" t="s">
        <v>30</v>
      </c>
      <c r="I93" s="31">
        <v>390.03</v>
      </c>
      <c r="J93" s="31">
        <v>394</v>
      </c>
      <c r="K93" s="18" t="s">
        <v>30</v>
      </c>
      <c r="L93" s="76"/>
    </row>
    <row r="94" spans="1:12" x14ac:dyDescent="0.2">
      <c r="A94" s="8">
        <v>42583</v>
      </c>
      <c r="B94" s="16">
        <v>9324</v>
      </c>
      <c r="C94" s="16">
        <v>1212.9823200000001</v>
      </c>
      <c r="D94" s="18"/>
      <c r="E94" s="106">
        <v>19.215</v>
      </c>
      <c r="F94" s="106">
        <v>1.361</v>
      </c>
      <c r="G94" s="106"/>
      <c r="H94" s="106" t="s">
        <v>30</v>
      </c>
      <c r="I94" s="31">
        <v>388.3</v>
      </c>
      <c r="J94" s="31">
        <v>405.27</v>
      </c>
      <c r="K94" s="18" t="s">
        <v>30</v>
      </c>
      <c r="L94" s="76"/>
    </row>
    <row r="95" spans="1:12" x14ac:dyDescent="0.2">
      <c r="A95" s="8">
        <v>42614</v>
      </c>
      <c r="B95" s="16">
        <v>9055</v>
      </c>
      <c r="C95" s="16">
        <v>1431.4149499999999</v>
      </c>
      <c r="D95" s="18"/>
      <c r="E95" s="106">
        <v>19.501999999999999</v>
      </c>
      <c r="F95" s="106">
        <v>1.581</v>
      </c>
      <c r="G95" s="106"/>
      <c r="H95" s="106" t="s">
        <v>30</v>
      </c>
      <c r="I95" s="31">
        <v>387.92</v>
      </c>
      <c r="J95" s="31">
        <v>416.65</v>
      </c>
      <c r="K95" s="18" t="s">
        <v>30</v>
      </c>
      <c r="L95" s="76"/>
    </row>
    <row r="96" spans="1:12" x14ac:dyDescent="0.2">
      <c r="A96" s="8">
        <v>42644</v>
      </c>
      <c r="B96" s="16">
        <v>9278</v>
      </c>
      <c r="C96" s="16">
        <v>1486.13653</v>
      </c>
      <c r="D96" s="18"/>
      <c r="E96" s="106">
        <v>20.015999999999998</v>
      </c>
      <c r="F96" s="106">
        <v>1.3540000000000001</v>
      </c>
      <c r="G96" s="106"/>
      <c r="H96" s="106" t="s">
        <v>30</v>
      </c>
      <c r="I96" s="31">
        <v>388.06</v>
      </c>
      <c r="J96" s="31">
        <v>412.47</v>
      </c>
      <c r="K96" s="18" t="s">
        <v>30</v>
      </c>
      <c r="L96" s="76"/>
    </row>
    <row r="97" spans="1:12" x14ac:dyDescent="0.2">
      <c r="A97" s="8">
        <v>42675</v>
      </c>
      <c r="B97" s="16">
        <v>8987</v>
      </c>
      <c r="C97" s="16">
        <v>1513.1500099999998</v>
      </c>
      <c r="D97" s="18"/>
      <c r="E97" s="106">
        <v>20.350999999999999</v>
      </c>
      <c r="F97" s="106">
        <v>1.48</v>
      </c>
      <c r="G97" s="106"/>
      <c r="H97" s="106" t="s">
        <v>30</v>
      </c>
      <c r="I97" s="31">
        <v>387.53</v>
      </c>
      <c r="J97" s="31">
        <v>405.49</v>
      </c>
      <c r="K97" s="18" t="s">
        <v>30</v>
      </c>
      <c r="L97" s="76"/>
    </row>
    <row r="98" spans="1:12" x14ac:dyDescent="0.2">
      <c r="A98" s="9">
        <v>42705</v>
      </c>
      <c r="B98" s="17">
        <v>9970</v>
      </c>
      <c r="C98" s="17">
        <v>1570.38732</v>
      </c>
      <c r="D98" s="19"/>
      <c r="E98" s="107">
        <v>20.231999999999999</v>
      </c>
      <c r="F98" s="107">
        <v>1.5269999999999999</v>
      </c>
      <c r="G98" s="107"/>
      <c r="H98" s="107" t="s">
        <v>30</v>
      </c>
      <c r="I98" s="33">
        <v>386.58</v>
      </c>
      <c r="J98" s="33">
        <v>404.19</v>
      </c>
      <c r="K98" s="19" t="s">
        <v>30</v>
      </c>
      <c r="L98" s="77"/>
    </row>
    <row r="99" spans="1:12" x14ac:dyDescent="0.2">
      <c r="A99" s="8">
        <v>42736</v>
      </c>
      <c r="B99" s="16">
        <v>9476</v>
      </c>
      <c r="C99" s="16">
        <v>2109.08419</v>
      </c>
      <c r="D99" s="69"/>
      <c r="E99" s="108">
        <v>19.696000000000002</v>
      </c>
      <c r="F99" s="108">
        <v>2.1040000000000001</v>
      </c>
      <c r="G99" s="108"/>
      <c r="H99" s="108" t="s">
        <v>30</v>
      </c>
      <c r="I99" s="32">
        <v>395.19</v>
      </c>
      <c r="J99" s="32">
        <v>438.86</v>
      </c>
      <c r="K99" s="69" t="s">
        <v>30</v>
      </c>
      <c r="L99" s="75"/>
    </row>
    <row r="100" spans="1:12" x14ac:dyDescent="0.2">
      <c r="A100" s="8">
        <v>42767</v>
      </c>
      <c r="B100" s="16">
        <v>11585</v>
      </c>
      <c r="C100" s="16">
        <v>3046.8507799999998</v>
      </c>
      <c r="D100" s="18"/>
      <c r="E100" s="106">
        <v>21.501999999999999</v>
      </c>
      <c r="F100" s="106">
        <v>3.3620000000000001</v>
      </c>
      <c r="G100" s="106"/>
      <c r="H100" s="106" t="s">
        <v>30</v>
      </c>
      <c r="I100" s="31">
        <v>399.34</v>
      </c>
      <c r="J100" s="31">
        <v>453.76</v>
      </c>
      <c r="K100" s="18" t="s">
        <v>30</v>
      </c>
      <c r="L100" s="76"/>
    </row>
    <row r="101" spans="1:12" x14ac:dyDescent="0.2">
      <c r="A101" s="8">
        <v>42795</v>
      </c>
      <c r="B101" s="16">
        <v>11357</v>
      </c>
      <c r="C101" s="16">
        <v>1387.6142600000001</v>
      </c>
      <c r="D101" s="18"/>
      <c r="E101" s="106">
        <v>22.913</v>
      </c>
      <c r="F101" s="106">
        <v>1.44</v>
      </c>
      <c r="G101" s="106"/>
      <c r="H101" s="106" t="s">
        <v>30</v>
      </c>
      <c r="I101" s="31">
        <v>405.6</v>
      </c>
      <c r="J101" s="31">
        <v>430.13</v>
      </c>
      <c r="K101" s="18" t="s">
        <v>30</v>
      </c>
      <c r="L101" s="76"/>
    </row>
    <row r="102" spans="1:12" x14ac:dyDescent="0.2">
      <c r="A102" s="8">
        <v>42826</v>
      </c>
      <c r="B102" s="16">
        <v>9848</v>
      </c>
      <c r="C102" s="16">
        <v>678.94353000000012</v>
      </c>
      <c r="D102" s="18"/>
      <c r="E102" s="106">
        <v>22.367000000000001</v>
      </c>
      <c r="F102" s="106">
        <v>0.752</v>
      </c>
      <c r="G102" s="106"/>
      <c r="H102" s="106" t="s">
        <v>30</v>
      </c>
      <c r="I102" s="31">
        <v>405.66</v>
      </c>
      <c r="J102" s="31">
        <v>386.32</v>
      </c>
      <c r="K102" s="18" t="s">
        <v>30</v>
      </c>
      <c r="L102" s="76"/>
    </row>
    <row r="103" spans="1:12" x14ac:dyDescent="0.2">
      <c r="A103" s="8">
        <v>42856</v>
      </c>
      <c r="B103" s="16">
        <v>8969</v>
      </c>
      <c r="C103" s="16">
        <v>867.32398000000001</v>
      </c>
      <c r="D103" s="18"/>
      <c r="E103" s="106">
        <v>21.247</v>
      </c>
      <c r="F103" s="106">
        <v>1.0349999999999999</v>
      </c>
      <c r="G103" s="106"/>
      <c r="H103" s="106" t="s">
        <v>30</v>
      </c>
      <c r="I103" s="31">
        <v>404.84</v>
      </c>
      <c r="J103" s="31">
        <v>413.67</v>
      </c>
      <c r="K103" s="18" t="s">
        <v>30</v>
      </c>
      <c r="L103" s="76"/>
    </row>
    <row r="104" spans="1:12" x14ac:dyDescent="0.2">
      <c r="A104" s="8">
        <v>42887</v>
      </c>
      <c r="B104" s="16">
        <v>9891</v>
      </c>
      <c r="C104" s="16">
        <v>908.21064999999999</v>
      </c>
      <c r="D104" s="18"/>
      <c r="E104" s="106">
        <v>20.535</v>
      </c>
      <c r="F104" s="106">
        <v>1.032</v>
      </c>
      <c r="G104" s="106"/>
      <c r="H104" s="106" t="s">
        <v>30</v>
      </c>
      <c r="I104" s="31">
        <v>405.28</v>
      </c>
      <c r="J104" s="31">
        <v>401.97</v>
      </c>
      <c r="K104" s="18" t="s">
        <v>30</v>
      </c>
      <c r="L104" s="76"/>
    </row>
    <row r="105" spans="1:12" x14ac:dyDescent="0.2">
      <c r="A105" s="8">
        <v>42917</v>
      </c>
      <c r="B105" s="16">
        <v>8212</v>
      </c>
      <c r="C105" s="16">
        <v>630.55061000000001</v>
      </c>
      <c r="D105" s="18"/>
      <c r="E105" s="106">
        <v>19.841000000000001</v>
      </c>
      <c r="F105" s="106">
        <v>0.70799999999999996</v>
      </c>
      <c r="G105" s="106"/>
      <c r="H105" s="106" t="s">
        <v>30</v>
      </c>
      <c r="I105" s="31">
        <v>404.48</v>
      </c>
      <c r="J105" s="31">
        <v>387.37</v>
      </c>
      <c r="K105" s="18" t="s">
        <v>30</v>
      </c>
      <c r="L105" s="76"/>
    </row>
    <row r="106" spans="1:12" x14ac:dyDescent="0.2">
      <c r="A106" s="8">
        <v>42948</v>
      </c>
      <c r="B106" s="16">
        <v>10052</v>
      </c>
      <c r="C106" s="16">
        <v>979.79630000000009</v>
      </c>
      <c r="D106" s="18"/>
      <c r="E106" s="106">
        <v>19.004999999999999</v>
      </c>
      <c r="F106" s="106">
        <v>1.155</v>
      </c>
      <c r="G106" s="106"/>
      <c r="H106" s="106" t="s">
        <v>30</v>
      </c>
      <c r="I106" s="31">
        <v>403.84</v>
      </c>
      <c r="J106" s="31">
        <v>402.88</v>
      </c>
      <c r="K106" s="18" t="s">
        <v>30</v>
      </c>
      <c r="L106" s="76"/>
    </row>
    <row r="107" spans="1:12" x14ac:dyDescent="0.2">
      <c r="A107" s="8">
        <v>42979</v>
      </c>
      <c r="B107" s="16">
        <v>7716</v>
      </c>
      <c r="C107" s="16">
        <v>987.60862999999995</v>
      </c>
      <c r="D107" s="18"/>
      <c r="E107" s="106">
        <v>18.312999999999999</v>
      </c>
      <c r="F107" s="106">
        <v>0.97</v>
      </c>
      <c r="G107" s="106"/>
      <c r="H107" s="106" t="s">
        <v>30</v>
      </c>
      <c r="I107" s="31">
        <v>404.14</v>
      </c>
      <c r="J107" s="31">
        <v>418.85</v>
      </c>
      <c r="K107" s="18" t="s">
        <v>30</v>
      </c>
      <c r="L107" s="76"/>
    </row>
    <row r="108" spans="1:12" x14ac:dyDescent="0.2">
      <c r="A108" s="8">
        <v>43009</v>
      </c>
      <c r="B108" s="16">
        <v>8448</v>
      </c>
      <c r="C108" s="16">
        <v>1209.7239999999999</v>
      </c>
      <c r="D108" s="18"/>
      <c r="E108" s="106">
        <v>17.824999999999999</v>
      </c>
      <c r="F108" s="106">
        <v>1.169</v>
      </c>
      <c r="G108" s="106"/>
      <c r="H108" s="106" t="s">
        <v>30</v>
      </c>
      <c r="I108" s="31">
        <v>404.19</v>
      </c>
      <c r="J108" s="31">
        <v>410.3</v>
      </c>
      <c r="K108" s="18" t="s">
        <v>30</v>
      </c>
      <c r="L108" s="76"/>
    </row>
    <row r="109" spans="1:12" x14ac:dyDescent="0.2">
      <c r="A109" s="8">
        <v>43040</v>
      </c>
      <c r="B109" s="16">
        <v>7728</v>
      </c>
      <c r="C109" s="16">
        <v>1068.40561</v>
      </c>
      <c r="D109" s="18"/>
      <c r="E109" s="106">
        <v>17.111999999999998</v>
      </c>
      <c r="F109" s="106">
        <v>1.01</v>
      </c>
      <c r="G109" s="106"/>
      <c r="H109" s="106" t="s">
        <v>30</v>
      </c>
      <c r="I109" s="31">
        <v>403.77</v>
      </c>
      <c r="J109" s="31">
        <v>408.09</v>
      </c>
      <c r="K109" s="18" t="s">
        <v>30</v>
      </c>
      <c r="L109" s="76"/>
    </row>
    <row r="110" spans="1:12" x14ac:dyDescent="0.2">
      <c r="A110" s="9">
        <v>43070</v>
      </c>
      <c r="B110" s="17">
        <v>8034.0000000000009</v>
      </c>
      <c r="C110" s="17">
        <v>1023.13769</v>
      </c>
      <c r="D110" s="19"/>
      <c r="E110" s="107">
        <v>16.466999999999999</v>
      </c>
      <c r="F110" s="107">
        <v>0.74399999999999999</v>
      </c>
      <c r="G110" s="107"/>
      <c r="H110" s="107" t="s">
        <v>30</v>
      </c>
      <c r="I110" s="33">
        <v>403.25</v>
      </c>
      <c r="J110" s="33">
        <v>412.84</v>
      </c>
      <c r="K110" s="19" t="s">
        <v>30</v>
      </c>
      <c r="L110" s="77"/>
    </row>
    <row r="111" spans="1:12" x14ac:dyDescent="0.2">
      <c r="A111" s="8">
        <v>43101</v>
      </c>
      <c r="B111" s="16">
        <v>7233</v>
      </c>
      <c r="C111" s="16">
        <v>1086.51395</v>
      </c>
      <c r="D111" s="69"/>
      <c r="E111" s="108">
        <v>15.965999999999999</v>
      </c>
      <c r="F111" s="108">
        <v>1.0069999999999999</v>
      </c>
      <c r="G111" s="108"/>
      <c r="H111" s="108">
        <v>3.4000000000000002E-2</v>
      </c>
      <c r="I111" s="32">
        <v>409.37</v>
      </c>
      <c r="J111" s="32">
        <v>433.44</v>
      </c>
      <c r="K111" s="69">
        <v>386.21</v>
      </c>
      <c r="L111" s="75"/>
    </row>
    <row r="112" spans="1:12" x14ac:dyDescent="0.2">
      <c r="A112" s="8">
        <v>43132</v>
      </c>
      <c r="B112" s="16">
        <v>8582</v>
      </c>
      <c r="C112" s="16">
        <v>1605.2314100000001</v>
      </c>
      <c r="D112" s="18"/>
      <c r="E112" s="106">
        <v>16.654</v>
      </c>
      <c r="F112" s="106">
        <v>1.4339999999999999</v>
      </c>
      <c r="G112" s="106"/>
      <c r="H112" s="106">
        <v>2.1999999999999999E-2</v>
      </c>
      <c r="I112" s="31">
        <v>409.61</v>
      </c>
      <c r="J112" s="31">
        <v>456.93</v>
      </c>
      <c r="K112" s="18">
        <v>384.19</v>
      </c>
      <c r="L112" s="76"/>
    </row>
    <row r="113" spans="1:12" x14ac:dyDescent="0.2">
      <c r="A113" s="8">
        <v>43160</v>
      </c>
      <c r="B113" s="16">
        <v>9105</v>
      </c>
      <c r="C113" s="16">
        <v>1543.3748600000001</v>
      </c>
      <c r="D113" s="18"/>
      <c r="E113" s="106">
        <v>17.286000000000001</v>
      </c>
      <c r="F113" s="106">
        <v>1.3160000000000001</v>
      </c>
      <c r="G113" s="106"/>
      <c r="H113" s="106">
        <v>3.1E-2</v>
      </c>
      <c r="I113" s="31">
        <v>411.87</v>
      </c>
      <c r="J113" s="31">
        <v>455.43</v>
      </c>
      <c r="K113" s="18">
        <v>369.09</v>
      </c>
      <c r="L113" s="76"/>
    </row>
    <row r="114" spans="1:12" x14ac:dyDescent="0.2">
      <c r="A114" s="8">
        <v>43191</v>
      </c>
      <c r="B114" s="16">
        <v>7911</v>
      </c>
      <c r="C114" s="16">
        <v>751.6425999999999</v>
      </c>
      <c r="D114" s="18"/>
      <c r="E114" s="106">
        <v>17.228000000000002</v>
      </c>
      <c r="F114" s="106">
        <v>0.54400000000000004</v>
      </c>
      <c r="G114" s="106"/>
      <c r="H114" s="106">
        <v>2.1999999999999999E-2</v>
      </c>
      <c r="I114" s="31">
        <v>412.26</v>
      </c>
      <c r="J114" s="31">
        <v>426.33</v>
      </c>
      <c r="K114" s="18">
        <v>417.76</v>
      </c>
      <c r="L114" s="76"/>
    </row>
    <row r="115" spans="1:12" x14ac:dyDescent="0.2">
      <c r="A115" s="8">
        <v>43221</v>
      </c>
      <c r="B115" s="16">
        <v>7476</v>
      </c>
      <c r="C115" s="16">
        <v>860.94148000000007</v>
      </c>
      <c r="D115" s="18"/>
      <c r="E115" s="106">
        <v>16.733000000000001</v>
      </c>
      <c r="F115" s="106">
        <v>0.84299999999999997</v>
      </c>
      <c r="G115" s="106"/>
      <c r="H115" s="106">
        <v>1.6E-2</v>
      </c>
      <c r="I115" s="31">
        <v>411.11</v>
      </c>
      <c r="J115" s="31">
        <v>437.06</v>
      </c>
      <c r="K115" s="18">
        <v>372.75</v>
      </c>
      <c r="L115" s="76"/>
    </row>
    <row r="116" spans="1:12" x14ac:dyDescent="0.2">
      <c r="A116" s="8">
        <v>43252</v>
      </c>
      <c r="B116" s="16">
        <v>8042.9999999999991</v>
      </c>
      <c r="C116" s="16">
        <v>867.19424000000004</v>
      </c>
      <c r="D116" s="18"/>
      <c r="E116" s="106">
        <v>16.462</v>
      </c>
      <c r="F116" s="106">
        <v>1.004</v>
      </c>
      <c r="G116" s="106"/>
      <c r="H116" s="106">
        <v>1.7000000000000001E-2</v>
      </c>
      <c r="I116" s="31">
        <v>409.67</v>
      </c>
      <c r="J116" s="31">
        <v>415.3</v>
      </c>
      <c r="K116" s="18">
        <v>387.57</v>
      </c>
      <c r="L116" s="76"/>
    </row>
    <row r="117" spans="1:12" x14ac:dyDescent="0.2">
      <c r="A117" s="8">
        <v>43282</v>
      </c>
      <c r="B117" s="16">
        <v>7006</v>
      </c>
      <c r="C117" s="16">
        <v>742.93325000000004</v>
      </c>
      <c r="D117" s="18"/>
      <c r="E117" s="106">
        <v>16.331</v>
      </c>
      <c r="F117" s="106">
        <v>0.76400000000000001</v>
      </c>
      <c r="G117" s="106"/>
      <c r="H117" s="106">
        <v>0.02</v>
      </c>
      <c r="I117" s="31">
        <v>407.3</v>
      </c>
      <c r="J117" s="31">
        <v>416.92</v>
      </c>
      <c r="K117" s="18">
        <v>338.35</v>
      </c>
      <c r="L117" s="76"/>
    </row>
    <row r="118" spans="1:12" x14ac:dyDescent="0.2">
      <c r="A118" s="8">
        <v>43313</v>
      </c>
      <c r="B118" s="16">
        <v>7892</v>
      </c>
      <c r="C118" s="16">
        <v>860.88659999999993</v>
      </c>
      <c r="D118" s="18"/>
      <c r="E118" s="106">
        <v>16.059000000000001</v>
      </c>
      <c r="F118" s="106">
        <v>0.81200000000000006</v>
      </c>
      <c r="G118" s="106"/>
      <c r="H118" s="106">
        <v>1.4999999999999999E-2</v>
      </c>
      <c r="I118" s="31">
        <v>406.26</v>
      </c>
      <c r="J118" s="31">
        <v>437.59</v>
      </c>
      <c r="K118" s="18">
        <v>361.31</v>
      </c>
      <c r="L118" s="76"/>
    </row>
    <row r="119" spans="1:12" x14ac:dyDescent="0.2">
      <c r="A119" s="8">
        <v>43344</v>
      </c>
      <c r="B119" s="16">
        <v>7420</v>
      </c>
      <c r="C119" s="16">
        <v>1308.6223400000001</v>
      </c>
      <c r="D119" s="18"/>
      <c r="E119" s="106">
        <v>15.891999999999999</v>
      </c>
      <c r="F119" s="106">
        <v>1.1259999999999999</v>
      </c>
      <c r="G119" s="106"/>
      <c r="H119" s="106">
        <v>2.5999999999999999E-2</v>
      </c>
      <c r="I119" s="31">
        <v>405.53</v>
      </c>
      <c r="J119" s="31">
        <v>433.31</v>
      </c>
      <c r="K119" s="18">
        <v>344.93</v>
      </c>
      <c r="L119" s="76"/>
    </row>
    <row r="120" spans="1:12" x14ac:dyDescent="0.2">
      <c r="A120" s="8">
        <v>43374</v>
      </c>
      <c r="B120" s="16">
        <v>8381</v>
      </c>
      <c r="C120" s="16">
        <v>1510.56701</v>
      </c>
      <c r="D120" s="18"/>
      <c r="E120" s="106">
        <v>15.682</v>
      </c>
      <c r="F120" s="106">
        <v>1.5009999999999999</v>
      </c>
      <c r="G120" s="106"/>
      <c r="H120" s="106">
        <v>1.7999999999999999E-2</v>
      </c>
      <c r="I120" s="31">
        <v>407.5</v>
      </c>
      <c r="J120" s="31">
        <v>428.89</v>
      </c>
      <c r="K120" s="18">
        <v>368.81</v>
      </c>
      <c r="L120" s="76"/>
    </row>
    <row r="121" spans="1:12" x14ac:dyDescent="0.2">
      <c r="A121" s="8">
        <v>43405</v>
      </c>
      <c r="B121" s="16">
        <v>7561</v>
      </c>
      <c r="C121" s="16">
        <v>1134.4050000000002</v>
      </c>
      <c r="D121" s="18"/>
      <c r="E121" s="106">
        <v>15.489000000000001</v>
      </c>
      <c r="F121" s="106">
        <v>1.2390000000000001</v>
      </c>
      <c r="G121" s="106"/>
      <c r="H121" s="106">
        <v>1.6E-2</v>
      </c>
      <c r="I121" s="31">
        <v>407.94</v>
      </c>
      <c r="J121" s="31">
        <v>414.97</v>
      </c>
      <c r="K121" s="18">
        <v>400.91</v>
      </c>
      <c r="L121" s="76"/>
    </row>
    <row r="122" spans="1:12" x14ac:dyDescent="0.2">
      <c r="A122" s="9">
        <v>43435</v>
      </c>
      <c r="B122" s="17">
        <v>7158</v>
      </c>
      <c r="C122" s="17">
        <v>1071.7840000000001</v>
      </c>
      <c r="D122" s="19"/>
      <c r="E122" s="107">
        <v>14.879</v>
      </c>
      <c r="F122" s="107">
        <v>0.76500000000000001</v>
      </c>
      <c r="G122" s="107"/>
      <c r="H122" s="107">
        <v>0.02</v>
      </c>
      <c r="I122" s="33">
        <v>407.9</v>
      </c>
      <c r="J122" s="33">
        <v>416.75</v>
      </c>
      <c r="K122" s="19">
        <v>363.48</v>
      </c>
      <c r="L122" s="77"/>
    </row>
    <row r="123" spans="1:12" x14ac:dyDescent="0.2">
      <c r="A123" s="8">
        <v>43466</v>
      </c>
      <c r="B123" s="16">
        <v>7270</v>
      </c>
      <c r="C123" s="16">
        <v>1354.4775800000002</v>
      </c>
      <c r="D123" s="69"/>
      <c r="E123" s="108">
        <v>14.595000000000001</v>
      </c>
      <c r="F123" s="108">
        <v>1.5469999999999999</v>
      </c>
      <c r="G123" s="108"/>
      <c r="H123" s="108">
        <v>1.7999999999999999E-2</v>
      </c>
      <c r="I123" s="32">
        <v>419.46</v>
      </c>
      <c r="J123" s="32">
        <v>444.68</v>
      </c>
      <c r="K123" s="69">
        <v>368</v>
      </c>
      <c r="L123" s="75"/>
    </row>
    <row r="124" spans="1:12" x14ac:dyDescent="0.2">
      <c r="A124" s="8">
        <v>43497</v>
      </c>
      <c r="B124" s="16">
        <v>8979</v>
      </c>
      <c r="C124" s="16">
        <v>2196.1898000000001</v>
      </c>
      <c r="D124" s="18"/>
      <c r="E124" s="106">
        <v>15.815</v>
      </c>
      <c r="F124" s="106">
        <v>2.2599999999999998</v>
      </c>
      <c r="G124" s="106"/>
      <c r="H124" s="106">
        <v>3.5999999999999997E-2</v>
      </c>
      <c r="I124" s="31">
        <v>422.11</v>
      </c>
      <c r="J124" s="31">
        <v>475.76</v>
      </c>
      <c r="K124" s="18">
        <v>373.5</v>
      </c>
      <c r="L124" s="76"/>
    </row>
    <row r="125" spans="1:12" x14ac:dyDescent="0.2">
      <c r="A125" s="8">
        <v>43525</v>
      </c>
      <c r="B125" s="16">
        <v>8064</v>
      </c>
      <c r="C125" s="16">
        <v>869.17755000000011</v>
      </c>
      <c r="D125" s="18"/>
      <c r="E125" s="106">
        <v>17.021999999999998</v>
      </c>
      <c r="F125" s="106">
        <v>0.75600000000000001</v>
      </c>
      <c r="G125" s="106"/>
      <c r="H125" s="106">
        <v>2.3E-2</v>
      </c>
      <c r="I125" s="31">
        <v>428.11</v>
      </c>
      <c r="J125" s="31">
        <v>468.72</v>
      </c>
      <c r="K125" s="18">
        <v>394.31</v>
      </c>
      <c r="L125" s="76"/>
    </row>
    <row r="126" spans="1:12" x14ac:dyDescent="0.2">
      <c r="A126" s="8">
        <v>43556</v>
      </c>
      <c r="B126" s="16">
        <v>8231</v>
      </c>
      <c r="C126" s="16">
        <v>645.08699999999999</v>
      </c>
      <c r="D126" s="18"/>
      <c r="E126" s="106">
        <v>16.408000000000001</v>
      </c>
      <c r="F126" s="106">
        <v>0.59399999999999997</v>
      </c>
      <c r="G126" s="106"/>
      <c r="H126" s="106">
        <v>1.6E-2</v>
      </c>
      <c r="I126" s="31">
        <v>429.51</v>
      </c>
      <c r="J126" s="31">
        <v>447.99</v>
      </c>
      <c r="K126" s="18">
        <v>382.96</v>
      </c>
      <c r="L126" s="76"/>
    </row>
    <row r="127" spans="1:12" x14ac:dyDescent="0.2">
      <c r="A127" s="8">
        <v>43586</v>
      </c>
      <c r="B127" s="16">
        <v>7682</v>
      </c>
      <c r="C127" s="16">
        <v>865.65319999999986</v>
      </c>
      <c r="D127" s="18"/>
      <c r="E127" s="106">
        <v>15.667999999999999</v>
      </c>
      <c r="F127" s="106">
        <v>0.88600000000000001</v>
      </c>
      <c r="G127" s="106"/>
      <c r="H127" s="106">
        <v>2.5000000000000001E-2</v>
      </c>
      <c r="I127" s="31">
        <v>430.1</v>
      </c>
      <c r="J127" s="31">
        <v>451.3</v>
      </c>
      <c r="K127" s="18">
        <v>414.35</v>
      </c>
      <c r="L127" s="76"/>
    </row>
    <row r="128" spans="1:12" x14ac:dyDescent="0.2">
      <c r="A128" s="8">
        <v>43617</v>
      </c>
      <c r="B128" s="16">
        <v>6976</v>
      </c>
      <c r="C128" s="16">
        <v>781.46920999999986</v>
      </c>
      <c r="D128" s="18"/>
      <c r="E128" s="106">
        <v>15.13</v>
      </c>
      <c r="F128" s="106">
        <v>0.89</v>
      </c>
      <c r="G128" s="106"/>
      <c r="H128" s="106">
        <v>1.2999999999999999E-2</v>
      </c>
      <c r="I128" s="31">
        <v>430.96</v>
      </c>
      <c r="J128" s="31">
        <v>436.2</v>
      </c>
      <c r="K128" s="18">
        <v>410.97</v>
      </c>
      <c r="L128" s="76"/>
    </row>
    <row r="129" spans="1:12" x14ac:dyDescent="0.2">
      <c r="A129" s="8">
        <v>43647</v>
      </c>
      <c r="B129" s="16">
        <v>7273</v>
      </c>
      <c r="C129" s="16">
        <v>878.99789999999996</v>
      </c>
      <c r="D129" s="18"/>
      <c r="E129" s="106">
        <v>14.691000000000001</v>
      </c>
      <c r="F129" s="106">
        <v>1.0169999999999999</v>
      </c>
      <c r="G129" s="106"/>
      <c r="H129" s="106">
        <v>1.2999999999999999E-2</v>
      </c>
      <c r="I129" s="31">
        <v>430.98</v>
      </c>
      <c r="J129" s="31">
        <v>442.89</v>
      </c>
      <c r="K129" s="18">
        <v>366.83</v>
      </c>
      <c r="L129" s="76"/>
    </row>
    <row r="130" spans="1:12" x14ac:dyDescent="0.2">
      <c r="A130" s="8">
        <v>43678</v>
      </c>
      <c r="B130" s="16">
        <v>7527</v>
      </c>
      <c r="C130" s="16">
        <v>893.35730000000001</v>
      </c>
      <c r="D130" s="18"/>
      <c r="E130" s="106">
        <v>14.292</v>
      </c>
      <c r="F130" s="106">
        <v>0.995</v>
      </c>
      <c r="G130" s="106"/>
      <c r="H130" s="106">
        <v>1.0999999999999999E-2</v>
      </c>
      <c r="I130" s="31">
        <v>431.12</v>
      </c>
      <c r="J130" s="31">
        <v>463.71</v>
      </c>
      <c r="K130" s="18">
        <v>426.86</v>
      </c>
      <c r="L130" s="76"/>
    </row>
    <row r="131" spans="1:12" x14ac:dyDescent="0.2">
      <c r="A131" s="8">
        <v>43709</v>
      </c>
      <c r="B131" s="16">
        <v>6597</v>
      </c>
      <c r="C131" s="16">
        <v>877.6498499999999</v>
      </c>
      <c r="D131" s="18"/>
      <c r="E131" s="106">
        <v>13.922000000000001</v>
      </c>
      <c r="F131" s="106">
        <v>0.94899999999999995</v>
      </c>
      <c r="G131" s="106"/>
      <c r="H131" s="106">
        <v>2.1999999999999999E-2</v>
      </c>
      <c r="I131" s="31">
        <v>432.81</v>
      </c>
      <c r="J131" s="31">
        <v>469.73</v>
      </c>
      <c r="K131" s="18">
        <v>370.27</v>
      </c>
      <c r="L131" s="76"/>
    </row>
    <row r="132" spans="1:12" x14ac:dyDescent="0.2">
      <c r="A132" s="8">
        <v>43739</v>
      </c>
      <c r="B132" s="16">
        <v>7866</v>
      </c>
      <c r="C132" s="16">
        <v>703.31712999999991</v>
      </c>
      <c r="D132" s="18"/>
      <c r="E132" s="106">
        <v>13.988</v>
      </c>
      <c r="F132" s="106">
        <v>0.751</v>
      </c>
      <c r="G132" s="106"/>
      <c r="H132" s="106">
        <v>1.2999999999999999E-2</v>
      </c>
      <c r="I132" s="31">
        <v>432.09</v>
      </c>
      <c r="J132" s="31">
        <v>462.82</v>
      </c>
      <c r="K132" s="18">
        <v>393.56</v>
      </c>
      <c r="L132" s="76"/>
    </row>
    <row r="133" spans="1:12" x14ac:dyDescent="0.2">
      <c r="A133" s="8">
        <v>43770</v>
      </c>
      <c r="B133" s="16">
        <v>5848</v>
      </c>
      <c r="C133" s="16">
        <v>490.25267000000002</v>
      </c>
      <c r="D133" s="18"/>
      <c r="E133" s="106">
        <v>13.756</v>
      </c>
      <c r="F133" s="106">
        <v>0.435</v>
      </c>
      <c r="G133" s="106"/>
      <c r="H133" s="106">
        <v>2.5000000000000001E-2</v>
      </c>
      <c r="I133" s="31">
        <v>431.21</v>
      </c>
      <c r="J133" s="31">
        <v>470.26</v>
      </c>
      <c r="K133" s="18">
        <v>409.76</v>
      </c>
      <c r="L133" s="76"/>
    </row>
    <row r="134" spans="1:12" x14ac:dyDescent="0.2">
      <c r="A134" s="9">
        <v>43800</v>
      </c>
      <c r="B134" s="17">
        <v>6290</v>
      </c>
      <c r="C134" s="17">
        <v>583.01827000000003</v>
      </c>
      <c r="D134" s="19"/>
      <c r="E134" s="107">
        <v>13.194000000000001</v>
      </c>
      <c r="F134" s="107">
        <v>0.432</v>
      </c>
      <c r="G134" s="107"/>
      <c r="H134" s="107">
        <v>1.6E-2</v>
      </c>
      <c r="I134" s="33">
        <v>429.86</v>
      </c>
      <c r="J134" s="33">
        <v>454.27</v>
      </c>
      <c r="K134" s="19">
        <v>378.54</v>
      </c>
      <c r="L134" s="77"/>
    </row>
    <row r="135" spans="1:12" x14ac:dyDescent="0.2">
      <c r="A135" s="8">
        <v>43831</v>
      </c>
      <c r="B135" s="16">
        <v>6413</v>
      </c>
      <c r="C135" s="16">
        <v>647.92984000000001</v>
      </c>
      <c r="D135" s="69"/>
      <c r="E135" s="108">
        <v>13.004</v>
      </c>
      <c r="F135" s="108">
        <v>0.78100000000000003</v>
      </c>
      <c r="G135" s="108"/>
      <c r="H135" s="108">
        <v>1.2E-2</v>
      </c>
      <c r="I135" s="32">
        <v>440.87</v>
      </c>
      <c r="J135" s="32">
        <v>501.6</v>
      </c>
      <c r="K135" s="69">
        <v>465.42</v>
      </c>
      <c r="L135" s="75"/>
    </row>
    <row r="136" spans="1:12" x14ac:dyDescent="0.2">
      <c r="A136" s="8">
        <v>43862</v>
      </c>
      <c r="B136" s="16">
        <v>7237</v>
      </c>
      <c r="C136" s="16">
        <v>1124.1844699999999</v>
      </c>
      <c r="D136" s="18"/>
      <c r="E136" s="106">
        <v>13.589</v>
      </c>
      <c r="F136" s="106">
        <v>1.2170000000000001</v>
      </c>
      <c r="G136" s="106"/>
      <c r="H136" s="106">
        <v>1.6E-2</v>
      </c>
      <c r="I136" s="31">
        <v>441.98</v>
      </c>
      <c r="J136" s="31">
        <v>500.09</v>
      </c>
      <c r="K136" s="18">
        <v>423.46</v>
      </c>
      <c r="L136" s="76"/>
    </row>
    <row r="137" spans="1:12" x14ac:dyDescent="0.2">
      <c r="A137" s="8">
        <v>43891</v>
      </c>
      <c r="B137" s="16">
        <v>6927</v>
      </c>
      <c r="C137" s="16">
        <v>986.29245999999989</v>
      </c>
      <c r="D137" s="18"/>
      <c r="E137" s="106">
        <v>14.148999999999999</v>
      </c>
      <c r="F137" s="106">
        <v>0.80300000000000005</v>
      </c>
      <c r="G137" s="106"/>
      <c r="H137" s="106">
        <v>1.2999999999999999E-2</v>
      </c>
      <c r="I137" s="31">
        <v>443.8</v>
      </c>
      <c r="J137" s="31">
        <v>467.54</v>
      </c>
      <c r="K137" s="18">
        <v>369.79</v>
      </c>
      <c r="L137" s="76"/>
    </row>
    <row r="138" spans="1:12" x14ac:dyDescent="0.2">
      <c r="A138" s="8">
        <v>43922</v>
      </c>
      <c r="B138" s="16">
        <v>8746</v>
      </c>
      <c r="C138" s="16">
        <v>1207.6793400000001</v>
      </c>
      <c r="D138" s="18"/>
      <c r="E138" s="106">
        <v>14.28</v>
      </c>
      <c r="F138" s="106">
        <v>0.997</v>
      </c>
      <c r="G138" s="106"/>
      <c r="H138" s="106">
        <v>1.7000000000000001E-2</v>
      </c>
      <c r="I138" s="31">
        <v>444.08</v>
      </c>
      <c r="J138" s="31">
        <v>501.28</v>
      </c>
      <c r="K138" s="18">
        <v>444.74</v>
      </c>
      <c r="L138" s="76"/>
    </row>
    <row r="139" spans="1:12" x14ac:dyDescent="0.2">
      <c r="A139" s="8">
        <v>43952</v>
      </c>
      <c r="B139" s="16">
        <v>6565</v>
      </c>
      <c r="C139" s="16">
        <v>1263.07053</v>
      </c>
      <c r="D139" s="18"/>
      <c r="E139" s="106">
        <v>14.32</v>
      </c>
      <c r="F139" s="106">
        <v>1.1850000000000001</v>
      </c>
      <c r="G139" s="106"/>
      <c r="H139" s="106">
        <v>1.2E-2</v>
      </c>
      <c r="I139" s="31">
        <v>445.13</v>
      </c>
      <c r="J139" s="31">
        <v>494.17</v>
      </c>
      <c r="K139" s="18">
        <v>381.3</v>
      </c>
      <c r="L139" s="76"/>
    </row>
    <row r="140" spans="1:12" x14ac:dyDescent="0.2">
      <c r="A140" s="8">
        <v>43983</v>
      </c>
      <c r="B140" s="16">
        <v>7593</v>
      </c>
      <c r="C140" s="16">
        <v>1026.0999100000001</v>
      </c>
      <c r="D140" s="18"/>
      <c r="E140" s="106">
        <v>14.476000000000001</v>
      </c>
      <c r="F140" s="106">
        <v>1.0429999999999999</v>
      </c>
      <c r="G140" s="106"/>
      <c r="H140" s="106">
        <v>1.6E-2</v>
      </c>
      <c r="I140" s="31">
        <v>446.64</v>
      </c>
      <c r="J140" s="31">
        <v>495.3</v>
      </c>
      <c r="K140" s="18">
        <v>484.33</v>
      </c>
      <c r="L140" s="76"/>
    </row>
    <row r="141" spans="1:12" x14ac:dyDescent="0.2">
      <c r="A141" s="8">
        <v>44013</v>
      </c>
      <c r="B141" s="16">
        <v>8119</v>
      </c>
      <c r="C141" s="16">
        <v>1217.5509099999999</v>
      </c>
      <c r="D141" s="18"/>
      <c r="E141" s="106">
        <v>14.374000000000001</v>
      </c>
      <c r="F141" s="106">
        <v>1.056</v>
      </c>
      <c r="G141" s="106"/>
      <c r="H141" s="106">
        <v>1.2E-2</v>
      </c>
      <c r="I141" s="31">
        <v>449.57</v>
      </c>
      <c r="J141" s="31">
        <v>500.15</v>
      </c>
      <c r="K141" s="18">
        <v>424.64</v>
      </c>
      <c r="L141" s="76"/>
    </row>
    <row r="142" spans="1:12" x14ac:dyDescent="0.2">
      <c r="A142" s="8">
        <v>44044</v>
      </c>
      <c r="B142" s="16">
        <v>7503</v>
      </c>
      <c r="C142" s="16">
        <v>912.53614000000005</v>
      </c>
      <c r="D142" s="18"/>
      <c r="E142" s="106">
        <v>14.3</v>
      </c>
      <c r="F142" s="106">
        <v>0.70499999999999996</v>
      </c>
      <c r="G142" s="106"/>
      <c r="H142" s="106">
        <v>7.0000000000000001E-3</v>
      </c>
      <c r="I142" s="31">
        <v>454.19</v>
      </c>
      <c r="J142" s="31">
        <v>486.37</v>
      </c>
      <c r="K142" s="18">
        <v>360.38</v>
      </c>
      <c r="L142" s="76"/>
    </row>
    <row r="143" spans="1:12" x14ac:dyDescent="0.2">
      <c r="A143" s="8">
        <v>44075</v>
      </c>
      <c r="B143" s="16">
        <v>7500</v>
      </c>
      <c r="C143" s="16">
        <v>1512.8037100000001</v>
      </c>
      <c r="D143" s="18"/>
      <c r="E143" s="106">
        <v>13.75</v>
      </c>
      <c r="F143" s="106">
        <v>1.0169999999999999</v>
      </c>
      <c r="G143" s="106"/>
      <c r="H143" s="106">
        <v>6.0000000000000001E-3</v>
      </c>
      <c r="I143" s="31">
        <v>455.3</v>
      </c>
      <c r="J143" s="31">
        <v>505.9</v>
      </c>
      <c r="K143" s="18">
        <v>444.36</v>
      </c>
      <c r="L143" s="76"/>
    </row>
    <row r="144" spans="1:12" x14ac:dyDescent="0.2">
      <c r="A144" s="8">
        <v>44105</v>
      </c>
      <c r="B144" s="16">
        <v>8604</v>
      </c>
      <c r="C144" s="16">
        <v>1969.3153799999998</v>
      </c>
      <c r="D144" s="18"/>
      <c r="E144" s="106">
        <v>13.506</v>
      </c>
      <c r="F144" s="106">
        <v>1.736</v>
      </c>
      <c r="G144" s="106"/>
      <c r="H144" s="106">
        <v>1.7000000000000001E-2</v>
      </c>
      <c r="I144" s="31">
        <v>457.74</v>
      </c>
      <c r="J144" s="31">
        <v>518.66999999999996</v>
      </c>
      <c r="K144" s="18">
        <v>499.54</v>
      </c>
      <c r="L144" s="76"/>
    </row>
    <row r="145" spans="1:12" x14ac:dyDescent="0.2">
      <c r="A145" s="8">
        <v>44136</v>
      </c>
      <c r="B145" s="16">
        <v>7206</v>
      </c>
      <c r="C145" s="16">
        <v>1372.6404299999999</v>
      </c>
      <c r="D145" s="18"/>
      <c r="E145" s="106">
        <v>13.239000000000001</v>
      </c>
      <c r="F145" s="106">
        <v>1.085</v>
      </c>
      <c r="G145" s="106"/>
      <c r="H145" s="106">
        <v>1.7000000000000001E-2</v>
      </c>
      <c r="I145" s="31">
        <v>463.25</v>
      </c>
      <c r="J145" s="31">
        <v>515.59</v>
      </c>
      <c r="K145" s="18">
        <v>410.18</v>
      </c>
      <c r="L145" s="76"/>
    </row>
    <row r="146" spans="1:12" x14ac:dyDescent="0.2">
      <c r="A146" s="8">
        <v>44166</v>
      </c>
      <c r="B146" s="17">
        <v>7660</v>
      </c>
      <c r="C146" s="17">
        <v>883.72312999999997</v>
      </c>
      <c r="D146" s="19"/>
      <c r="E146" s="107">
        <v>12.202999999999999</v>
      </c>
      <c r="F146" s="107">
        <v>0.61299999999999999</v>
      </c>
      <c r="G146" s="107"/>
      <c r="H146" s="107">
        <v>1.7000000000000001E-2</v>
      </c>
      <c r="I146" s="33">
        <v>470.47</v>
      </c>
      <c r="J146" s="33">
        <v>514.79</v>
      </c>
      <c r="K146" s="19">
        <v>410.18</v>
      </c>
      <c r="L146" s="77"/>
    </row>
    <row r="147" spans="1:12" x14ac:dyDescent="0.2">
      <c r="A147" s="38">
        <v>44197</v>
      </c>
      <c r="B147" s="16">
        <v>5533</v>
      </c>
      <c r="C147" s="16">
        <v>1555.6666250000001</v>
      </c>
      <c r="D147" s="69"/>
      <c r="E147" s="108">
        <v>11.72</v>
      </c>
      <c r="F147" s="108">
        <v>0.46700000000000003</v>
      </c>
      <c r="G147" s="108"/>
      <c r="H147" s="108">
        <v>1.7000000000000001E-2</v>
      </c>
      <c r="I147" s="32">
        <v>482.72</v>
      </c>
      <c r="J147" s="32">
        <v>533.13</v>
      </c>
      <c r="K147" s="69">
        <v>485.18</v>
      </c>
      <c r="L147" s="75">
        <v>10</v>
      </c>
    </row>
    <row r="148" spans="1:12" x14ac:dyDescent="0.2">
      <c r="A148" s="8">
        <v>44228</v>
      </c>
      <c r="B148" s="16">
        <v>6715</v>
      </c>
      <c r="C148" s="16">
        <v>837.49062500000002</v>
      </c>
      <c r="D148" s="18"/>
      <c r="E148" s="106">
        <v>11.984</v>
      </c>
      <c r="F148" s="106">
        <v>0.35499999999999998</v>
      </c>
      <c r="G148" s="106"/>
      <c r="H148" s="106">
        <v>2.3E-2</v>
      </c>
      <c r="I148" s="31">
        <v>483.72</v>
      </c>
      <c r="J148" s="31">
        <v>559.04</v>
      </c>
      <c r="K148" s="18">
        <v>445.83</v>
      </c>
      <c r="L148" s="76">
        <v>12</v>
      </c>
    </row>
    <row r="149" spans="1:12" x14ac:dyDescent="0.2">
      <c r="A149" s="8">
        <v>44256</v>
      </c>
      <c r="B149" s="16">
        <v>7895</v>
      </c>
      <c r="C149" s="16">
        <v>1894.839375</v>
      </c>
      <c r="D149" s="18"/>
      <c r="E149" s="106">
        <v>11.917</v>
      </c>
      <c r="F149" s="106">
        <v>1.2809999999999999</v>
      </c>
      <c r="G149" s="106"/>
      <c r="H149" s="106">
        <v>2.3E-2</v>
      </c>
      <c r="I149" s="31">
        <v>486.95</v>
      </c>
      <c r="J149" s="31">
        <v>586.16999999999996</v>
      </c>
      <c r="K149" s="18">
        <v>524.73</v>
      </c>
      <c r="L149" s="76">
        <v>12</v>
      </c>
    </row>
    <row r="150" spans="1:12" x14ac:dyDescent="0.2">
      <c r="A150" s="8">
        <v>44287</v>
      </c>
      <c r="B150" s="16">
        <v>7751</v>
      </c>
      <c r="C150" s="16">
        <v>1537.3942500000001</v>
      </c>
      <c r="D150" s="18"/>
      <c r="E150" s="106">
        <v>12.023999999999999</v>
      </c>
      <c r="F150" s="106">
        <v>0.80700000000000005</v>
      </c>
      <c r="G150" s="106"/>
      <c r="H150" s="106">
        <v>3.5000000000000003E-2</v>
      </c>
      <c r="I150" s="31">
        <v>490.41</v>
      </c>
      <c r="J150" s="31">
        <v>545.30999999999995</v>
      </c>
      <c r="K150" s="18">
        <v>439.22</v>
      </c>
      <c r="L150" s="76">
        <v>13</v>
      </c>
    </row>
    <row r="151" spans="1:12" x14ac:dyDescent="0.2">
      <c r="A151" s="8">
        <v>44317</v>
      </c>
      <c r="B151" s="16">
        <v>7367</v>
      </c>
      <c r="C151" s="16">
        <v>1762.13525</v>
      </c>
      <c r="D151" s="18"/>
      <c r="E151" s="106">
        <v>11.952999999999999</v>
      </c>
      <c r="F151" s="106">
        <v>1.0940000000000001</v>
      </c>
      <c r="G151" s="106"/>
      <c r="H151" s="106">
        <v>1.2999999999999999E-2</v>
      </c>
      <c r="I151" s="31">
        <v>490.72</v>
      </c>
      <c r="J151" s="31">
        <v>509.54</v>
      </c>
      <c r="K151" s="18">
        <v>387.88</v>
      </c>
      <c r="L151" s="76">
        <v>11</v>
      </c>
    </row>
    <row r="152" spans="1:12" x14ac:dyDescent="0.2">
      <c r="A152" s="8">
        <v>44348</v>
      </c>
      <c r="B152" s="16">
        <v>7700</v>
      </c>
      <c r="C152" s="16">
        <v>1772.017875</v>
      </c>
      <c r="D152" s="18"/>
      <c r="E152" s="106">
        <v>11.798</v>
      </c>
      <c r="F152" s="106">
        <v>1.1060000000000001</v>
      </c>
      <c r="G152" s="106"/>
      <c r="H152" s="106">
        <v>1.7999999999999999E-2</v>
      </c>
      <c r="I152" s="31">
        <v>490.08</v>
      </c>
      <c r="J152" s="31">
        <v>505.71</v>
      </c>
      <c r="K152" s="18">
        <v>467.44</v>
      </c>
      <c r="L152" s="76">
        <v>12</v>
      </c>
    </row>
    <row r="153" spans="1:12" x14ac:dyDescent="0.2">
      <c r="A153" s="8">
        <v>44378</v>
      </c>
      <c r="B153" s="16">
        <v>8269</v>
      </c>
      <c r="C153" s="16">
        <v>1401.15825</v>
      </c>
      <c r="D153" s="18">
        <v>867.18837999999994</v>
      </c>
      <c r="E153" s="106">
        <v>11.917</v>
      </c>
      <c r="F153" s="106">
        <v>0.78300000000000003</v>
      </c>
      <c r="G153" s="106"/>
      <c r="H153" s="106">
        <v>0.01</v>
      </c>
      <c r="I153" s="31">
        <v>489.04</v>
      </c>
      <c r="J153" s="31">
        <v>501.12</v>
      </c>
      <c r="K153" s="18">
        <v>495.65</v>
      </c>
      <c r="L153" s="76">
        <v>13</v>
      </c>
    </row>
    <row r="154" spans="1:12" x14ac:dyDescent="0.2">
      <c r="A154" s="8">
        <v>44409</v>
      </c>
      <c r="B154" s="16">
        <v>6954</v>
      </c>
      <c r="C154" s="16">
        <v>1802.583625</v>
      </c>
      <c r="D154" s="18">
        <v>21.19735</v>
      </c>
      <c r="E154" s="106">
        <v>10.271000000000001</v>
      </c>
      <c r="F154" s="106">
        <v>1.1719999999999999</v>
      </c>
      <c r="G154" s="106"/>
      <c r="H154" s="106">
        <v>1.2E-2</v>
      </c>
      <c r="I154" s="31">
        <v>494.57</v>
      </c>
      <c r="J154" s="31">
        <v>508.67</v>
      </c>
      <c r="K154" s="18">
        <v>419.53</v>
      </c>
      <c r="L154" s="76">
        <v>12</v>
      </c>
    </row>
    <row r="155" spans="1:12" x14ac:dyDescent="0.2">
      <c r="A155" s="8">
        <v>44440</v>
      </c>
      <c r="B155" s="16">
        <v>7479</v>
      </c>
      <c r="C155" s="16">
        <v>2149.6695</v>
      </c>
      <c r="D155" s="18">
        <v>43.885919999999992</v>
      </c>
      <c r="E155" s="106">
        <v>10.958</v>
      </c>
      <c r="F155" s="106">
        <v>1.448</v>
      </c>
      <c r="G155" s="106"/>
      <c r="H155" s="106">
        <v>1.2E-2</v>
      </c>
      <c r="I155" s="31">
        <v>497.54</v>
      </c>
      <c r="J155" s="31">
        <v>507.91</v>
      </c>
      <c r="K155" s="18">
        <v>420.95</v>
      </c>
      <c r="L155" s="76">
        <v>11</v>
      </c>
    </row>
    <row r="156" spans="1:12" x14ac:dyDescent="0.2">
      <c r="A156" s="8">
        <v>44470</v>
      </c>
      <c r="B156" s="16">
        <v>8303</v>
      </c>
      <c r="C156" s="16">
        <v>2107.6774999999998</v>
      </c>
      <c r="D156" s="18">
        <v>62.470769999999995</v>
      </c>
      <c r="E156" s="106">
        <v>11.711</v>
      </c>
      <c r="F156" s="106">
        <v>1.371</v>
      </c>
      <c r="G156" s="106"/>
      <c r="H156" s="106">
        <v>2.1000000000000001E-2</v>
      </c>
      <c r="I156" s="31">
        <v>498.58</v>
      </c>
      <c r="J156" s="31">
        <v>508.33</v>
      </c>
      <c r="K156" s="18">
        <v>410.63</v>
      </c>
      <c r="L156" s="76">
        <v>13</v>
      </c>
    </row>
    <row r="157" spans="1:12" x14ac:dyDescent="0.2">
      <c r="A157" s="8">
        <v>44501</v>
      </c>
      <c r="B157" s="16">
        <v>7410</v>
      </c>
      <c r="C157" s="16">
        <v>1906.1803749999999</v>
      </c>
      <c r="D157" s="18">
        <v>33.701879999999996</v>
      </c>
      <c r="E157" s="106">
        <v>11.545</v>
      </c>
      <c r="F157" s="106">
        <v>1.2569999999999999</v>
      </c>
      <c r="G157" s="106"/>
      <c r="H157" s="106">
        <v>1.4999999999999999E-2</v>
      </c>
      <c r="I157" s="31">
        <v>496.94</v>
      </c>
      <c r="J157" s="31">
        <v>506.57</v>
      </c>
      <c r="K157" s="18">
        <v>488.75</v>
      </c>
      <c r="L157" s="76">
        <v>11</v>
      </c>
    </row>
    <row r="158" spans="1:12" x14ac:dyDescent="0.2">
      <c r="A158" s="9">
        <v>44531</v>
      </c>
      <c r="B158" s="17">
        <v>8368</v>
      </c>
      <c r="C158" s="17">
        <v>1998.115</v>
      </c>
      <c r="D158" s="19">
        <v>7.5831800000000005</v>
      </c>
      <c r="E158" s="107">
        <v>11.992000000000001</v>
      </c>
      <c r="F158" s="107">
        <v>0.93700000000000006</v>
      </c>
      <c r="G158" s="107"/>
      <c r="H158" s="107">
        <v>2.1000000000000001E-2</v>
      </c>
      <c r="I158" s="33">
        <v>495.75</v>
      </c>
      <c r="J158" s="33">
        <v>514.27</v>
      </c>
      <c r="K158" s="19">
        <v>439.02</v>
      </c>
      <c r="L158" s="77">
        <v>13</v>
      </c>
    </row>
    <row r="159" spans="1:12" x14ac:dyDescent="0.2">
      <c r="A159" s="38">
        <v>44562</v>
      </c>
      <c r="B159" s="16">
        <v>7223</v>
      </c>
      <c r="C159" s="16">
        <v>1811.6286250000001</v>
      </c>
      <c r="D159" s="69"/>
      <c r="E159" s="108">
        <v>11.409000000000001</v>
      </c>
      <c r="F159" s="108">
        <v>1.0980000000000001</v>
      </c>
      <c r="G159" s="108"/>
      <c r="H159" s="108">
        <v>2.5999999999999999E-2</v>
      </c>
      <c r="I159" s="32">
        <v>500.39</v>
      </c>
      <c r="J159" s="32">
        <v>511.31</v>
      </c>
      <c r="K159" s="69">
        <v>451.68</v>
      </c>
      <c r="L159" s="69">
        <v>11</v>
      </c>
    </row>
    <row r="160" spans="1:12" x14ac:dyDescent="0.2">
      <c r="A160" s="8">
        <v>44593</v>
      </c>
      <c r="B160" s="16">
        <v>8064</v>
      </c>
      <c r="C160" s="16">
        <v>1818.203</v>
      </c>
      <c r="D160" s="18"/>
      <c r="E160" s="106">
        <v>12.332000000000001</v>
      </c>
      <c r="F160" s="106">
        <v>1.4179999999999999</v>
      </c>
      <c r="G160" s="106"/>
      <c r="H160" s="106">
        <v>1.6E-2</v>
      </c>
      <c r="I160" s="31">
        <v>500.17</v>
      </c>
      <c r="J160" s="31">
        <v>563.05999999999995</v>
      </c>
      <c r="K160" s="18">
        <v>484.11</v>
      </c>
      <c r="L160" s="18">
        <v>12</v>
      </c>
    </row>
    <row r="161" spans="1:12" ht="15.75" customHeight="1" x14ac:dyDescent="0.2">
      <c r="A161" s="8">
        <v>44621</v>
      </c>
      <c r="B161" s="16">
        <v>7770</v>
      </c>
      <c r="C161" s="16">
        <v>1326.53025</v>
      </c>
      <c r="D161" s="18"/>
      <c r="E161" s="106">
        <v>12.429</v>
      </c>
      <c r="F161" s="106">
        <v>0.97299999999999998</v>
      </c>
      <c r="G161" s="106"/>
      <c r="H161" s="106">
        <v>2.5000000000000001E-2</v>
      </c>
      <c r="I161" s="31">
        <v>503.63</v>
      </c>
      <c r="J161" s="31">
        <v>554.03</v>
      </c>
      <c r="K161" s="18">
        <v>456.42</v>
      </c>
      <c r="L161" s="18">
        <v>12</v>
      </c>
    </row>
    <row r="162" spans="1:12" x14ac:dyDescent="0.2">
      <c r="A162" s="8">
        <v>44652</v>
      </c>
      <c r="B162" s="16">
        <v>7628</v>
      </c>
      <c r="C162" s="16">
        <v>1142.927375</v>
      </c>
      <c r="D162" s="18"/>
      <c r="E162" s="106">
        <v>12.212</v>
      </c>
      <c r="F162" s="106">
        <v>0.68300000000000005</v>
      </c>
      <c r="G162" s="106"/>
      <c r="H162" s="106">
        <v>2.1000000000000001E-2</v>
      </c>
      <c r="I162" s="31">
        <v>504.77</v>
      </c>
      <c r="J162" s="31">
        <v>543.34</v>
      </c>
      <c r="K162" s="18">
        <v>422.91</v>
      </c>
      <c r="L162" s="18">
        <v>13</v>
      </c>
    </row>
    <row r="163" spans="1:12" x14ac:dyDescent="0.2">
      <c r="A163" s="8">
        <v>44682</v>
      </c>
      <c r="B163" s="16">
        <v>7303</v>
      </c>
      <c r="C163" s="16">
        <v>1532.9479999999999</v>
      </c>
      <c r="D163" s="18"/>
      <c r="E163" s="106">
        <v>11.891</v>
      </c>
      <c r="F163" s="106">
        <v>1.3620000000000001</v>
      </c>
      <c r="G163" s="106"/>
      <c r="H163" s="106">
        <v>0.02</v>
      </c>
      <c r="I163" s="31">
        <v>502.91</v>
      </c>
      <c r="J163" s="31">
        <v>532.84</v>
      </c>
      <c r="K163" s="18">
        <v>455.43</v>
      </c>
      <c r="L163" s="18">
        <v>11</v>
      </c>
    </row>
    <row r="164" spans="1:12" x14ac:dyDescent="0.2">
      <c r="A164" s="8">
        <v>44713</v>
      </c>
      <c r="B164" s="16">
        <v>7484</v>
      </c>
      <c r="C164" s="16">
        <v>1415.250875</v>
      </c>
      <c r="D164" s="18"/>
      <c r="E164" s="106">
        <v>11.805999999999999</v>
      </c>
      <c r="F164" s="106">
        <v>1.159</v>
      </c>
      <c r="G164" s="106"/>
      <c r="H164" s="106">
        <v>1.2E-2</v>
      </c>
      <c r="I164" s="31">
        <v>501.87</v>
      </c>
      <c r="J164" s="31">
        <v>519.13</v>
      </c>
      <c r="K164" s="18">
        <v>402.37</v>
      </c>
      <c r="L164" s="18">
        <v>12</v>
      </c>
    </row>
    <row r="165" spans="1:12" x14ac:dyDescent="0.2">
      <c r="A165" s="8">
        <v>44743</v>
      </c>
      <c r="B165" s="16">
        <v>6790</v>
      </c>
      <c r="C165" s="16">
        <v>1046.839375</v>
      </c>
      <c r="D165" s="18"/>
      <c r="E165" s="106">
        <v>11.446</v>
      </c>
      <c r="F165" s="106">
        <v>0.72399999999999998</v>
      </c>
      <c r="G165" s="106"/>
      <c r="H165" s="106">
        <v>1.6E-2</v>
      </c>
      <c r="I165" s="31">
        <v>500.28</v>
      </c>
      <c r="J165" s="31">
        <v>520.49</v>
      </c>
      <c r="K165" s="18">
        <v>408</v>
      </c>
      <c r="L165" s="18">
        <v>12</v>
      </c>
    </row>
    <row r="166" spans="1:12" x14ac:dyDescent="0.2">
      <c r="A166" s="8">
        <v>44774</v>
      </c>
      <c r="B166" s="16">
        <v>7554</v>
      </c>
      <c r="C166" s="16">
        <v>1385.954125</v>
      </c>
      <c r="D166" s="18"/>
      <c r="E166" s="106">
        <v>11.582000000000001</v>
      </c>
      <c r="F166" s="106">
        <v>1.1060000000000001</v>
      </c>
      <c r="G166" s="106"/>
      <c r="H166" s="106">
        <v>7.0000000000000001E-3</v>
      </c>
      <c r="I166" s="31">
        <v>497.33</v>
      </c>
      <c r="J166" s="31">
        <v>536.4</v>
      </c>
      <c r="K166" s="18">
        <v>482.62</v>
      </c>
      <c r="L166" s="18">
        <v>13</v>
      </c>
    </row>
    <row r="167" spans="1:12" x14ac:dyDescent="0.2">
      <c r="A167" s="8">
        <v>44805</v>
      </c>
      <c r="B167" s="16">
        <v>7351</v>
      </c>
      <c r="C167" s="16">
        <v>1394.54225</v>
      </c>
      <c r="D167" s="18"/>
      <c r="E167" s="106">
        <v>11.77</v>
      </c>
      <c r="F167" s="106">
        <v>1.115</v>
      </c>
      <c r="G167" s="106"/>
      <c r="H167" s="106">
        <v>1.4E-2</v>
      </c>
      <c r="I167" s="31">
        <v>498.79</v>
      </c>
      <c r="J167" s="31">
        <v>539.54</v>
      </c>
      <c r="K167" s="18">
        <v>567.37</v>
      </c>
      <c r="L167" s="18">
        <v>12</v>
      </c>
    </row>
    <row r="168" spans="1:12" x14ac:dyDescent="0.2">
      <c r="A168" s="8">
        <v>44835</v>
      </c>
      <c r="B168" s="16">
        <v>7458</v>
      </c>
      <c r="C168" s="16">
        <v>1487.08125</v>
      </c>
      <c r="D168" s="18"/>
      <c r="E168" s="106">
        <v>11.77</v>
      </c>
      <c r="F168" s="106">
        <v>1.1080000000000001</v>
      </c>
      <c r="G168" s="106"/>
      <c r="H168" s="106">
        <v>1.0999999999999999E-2</v>
      </c>
      <c r="I168" s="31">
        <v>499.36</v>
      </c>
      <c r="J168" s="31">
        <v>551.08000000000004</v>
      </c>
      <c r="K168" s="18">
        <v>359.82</v>
      </c>
      <c r="L168" s="18">
        <v>12</v>
      </c>
    </row>
    <row r="169" spans="1:12" x14ac:dyDescent="0.2">
      <c r="A169" s="8">
        <v>44866</v>
      </c>
      <c r="B169" s="16">
        <v>7280</v>
      </c>
      <c r="C169" s="16">
        <v>1394.386125</v>
      </c>
      <c r="D169" s="18"/>
      <c r="E169" s="106">
        <v>12.112</v>
      </c>
      <c r="F169" s="106">
        <v>0.98099999999999998</v>
      </c>
      <c r="G169" s="106"/>
      <c r="H169" s="106">
        <v>1.2E-2</v>
      </c>
      <c r="I169" s="31">
        <v>503.3</v>
      </c>
      <c r="J169" s="31">
        <v>537.82000000000005</v>
      </c>
      <c r="K169" s="18">
        <v>487.26</v>
      </c>
      <c r="L169" s="18">
        <v>11</v>
      </c>
    </row>
    <row r="170" spans="1:12" x14ac:dyDescent="0.2">
      <c r="A170" s="9">
        <v>44896</v>
      </c>
      <c r="B170" s="17">
        <v>8428</v>
      </c>
      <c r="C170" s="17">
        <v>1740.3407500000001</v>
      </c>
      <c r="D170" s="19"/>
      <c r="E170" s="107">
        <v>12.311</v>
      </c>
      <c r="F170" s="107">
        <v>0.85799999999999998</v>
      </c>
      <c r="G170" s="107"/>
      <c r="H170" s="107">
        <v>1.9E-2</v>
      </c>
      <c r="I170" s="33">
        <v>507.75</v>
      </c>
      <c r="J170" s="33">
        <v>538.30999999999995</v>
      </c>
      <c r="K170" s="19">
        <v>500.53</v>
      </c>
      <c r="L170" s="19">
        <v>13</v>
      </c>
    </row>
    <row r="171" spans="1:12" x14ac:dyDescent="0.2">
      <c r="A171" s="96">
        <v>44927</v>
      </c>
      <c r="B171" s="16">
        <v>8048</v>
      </c>
      <c r="C171" s="16">
        <v>1576.7026136169434</v>
      </c>
      <c r="D171" s="69"/>
      <c r="E171" s="108">
        <v>12.061</v>
      </c>
      <c r="F171" s="108">
        <v>0.96199999999999997</v>
      </c>
      <c r="G171" s="108">
        <v>0</v>
      </c>
      <c r="H171" s="108">
        <v>2.5000000000000001E-2</v>
      </c>
      <c r="I171" s="32">
        <v>566.91999999999996</v>
      </c>
      <c r="J171" s="32">
        <v>616.4</v>
      </c>
      <c r="K171" s="69">
        <v>512.72</v>
      </c>
      <c r="L171" s="75">
        <v>11</v>
      </c>
    </row>
    <row r="172" spans="1:12" x14ac:dyDescent="0.2">
      <c r="A172" s="96">
        <v>44958</v>
      </c>
      <c r="B172" s="80">
        <v>11241</v>
      </c>
      <c r="C172" s="16">
        <v>3718.6541100006102</v>
      </c>
      <c r="D172" s="18"/>
      <c r="E172" s="106">
        <v>12.981</v>
      </c>
      <c r="F172" s="106">
        <v>2.052</v>
      </c>
      <c r="G172" s="106">
        <v>0.88700000000000001</v>
      </c>
      <c r="H172" s="106">
        <v>1.0999999999999999E-2</v>
      </c>
      <c r="I172" s="31">
        <v>568.74</v>
      </c>
      <c r="J172" s="31">
        <v>721.66</v>
      </c>
      <c r="K172" s="18">
        <v>481.17</v>
      </c>
      <c r="L172" s="76">
        <v>12</v>
      </c>
    </row>
    <row r="173" spans="1:12" x14ac:dyDescent="0.2">
      <c r="A173" s="96">
        <v>44986</v>
      </c>
      <c r="B173" s="80">
        <v>11018</v>
      </c>
      <c r="C173" s="16">
        <v>2225.0818199462888</v>
      </c>
      <c r="D173" s="18"/>
      <c r="E173" s="106">
        <v>13.993</v>
      </c>
      <c r="F173" s="106">
        <v>1.4970000000000001</v>
      </c>
      <c r="G173" s="106">
        <v>0.80100000000000005</v>
      </c>
      <c r="H173" s="106">
        <v>1.6E-2</v>
      </c>
      <c r="I173" s="31">
        <v>589.48</v>
      </c>
      <c r="J173" s="31">
        <v>687.14</v>
      </c>
      <c r="K173" s="18">
        <v>514.42999999999995</v>
      </c>
      <c r="L173" s="76">
        <v>13</v>
      </c>
    </row>
    <row r="174" spans="1:12" x14ac:dyDescent="0.2">
      <c r="A174" s="96">
        <v>45017</v>
      </c>
      <c r="B174" s="80">
        <v>10164</v>
      </c>
      <c r="C174" s="16">
        <v>1623.8718350219729</v>
      </c>
      <c r="D174" s="18"/>
      <c r="E174" s="106">
        <v>13.986000000000001</v>
      </c>
      <c r="F174" s="106">
        <v>0.93</v>
      </c>
      <c r="G174" s="106">
        <v>0.56799999999999995</v>
      </c>
      <c r="H174" s="106">
        <v>8.0000000000000002E-3</v>
      </c>
      <c r="I174" s="31">
        <v>595.02</v>
      </c>
      <c r="J174" s="31">
        <v>665.09</v>
      </c>
      <c r="K174" s="18">
        <v>542.9</v>
      </c>
      <c r="L174" s="76">
        <v>12</v>
      </c>
    </row>
    <row r="175" spans="1:12" x14ac:dyDescent="0.2">
      <c r="A175" s="96">
        <v>45047</v>
      </c>
      <c r="B175" s="80">
        <v>10119</v>
      </c>
      <c r="C175" s="16">
        <v>2175.7837899475098</v>
      </c>
      <c r="D175" s="18"/>
      <c r="E175" s="106">
        <v>13.884</v>
      </c>
      <c r="F175" s="106">
        <v>1.3919999999999999</v>
      </c>
      <c r="G175" s="106">
        <v>0.94299999999999995</v>
      </c>
      <c r="H175" s="106">
        <v>1.4999999999999999E-2</v>
      </c>
      <c r="I175" s="31">
        <v>599.27</v>
      </c>
      <c r="J175" s="31">
        <v>675.68</v>
      </c>
      <c r="K175" s="18">
        <v>635.13</v>
      </c>
      <c r="L175" s="76">
        <v>11</v>
      </c>
    </row>
    <row r="176" spans="1:12" x14ac:dyDescent="0.2">
      <c r="A176" s="96">
        <v>45078</v>
      </c>
      <c r="B176" s="80">
        <v>10823</v>
      </c>
      <c r="C176" s="16">
        <v>1850.4825450134276</v>
      </c>
      <c r="D176" s="18"/>
      <c r="E176" s="106">
        <v>13.898999999999999</v>
      </c>
      <c r="F176" s="106">
        <v>1.119</v>
      </c>
      <c r="G176" s="106">
        <v>0.74099999999999999</v>
      </c>
      <c r="H176" s="106">
        <v>0.01</v>
      </c>
      <c r="I176" s="31">
        <v>604.20000000000005</v>
      </c>
      <c r="J176" s="31">
        <v>678.25</v>
      </c>
      <c r="K176" s="18">
        <v>510.76</v>
      </c>
      <c r="L176" s="76">
        <v>13</v>
      </c>
    </row>
    <row r="177" spans="1:12" x14ac:dyDescent="0.2">
      <c r="A177" s="96">
        <v>45108</v>
      </c>
      <c r="B177" s="80">
        <v>9053</v>
      </c>
      <c r="C177" s="16">
        <v>1061.3841900024415</v>
      </c>
      <c r="D177" s="18"/>
      <c r="E177" s="106">
        <v>13.589</v>
      </c>
      <c r="F177" s="106">
        <v>0.38600000000000001</v>
      </c>
      <c r="G177" s="106">
        <v>0.249</v>
      </c>
      <c r="H177" s="106">
        <v>8.9999999999999993E-3</v>
      </c>
      <c r="I177" s="31">
        <v>607.83000000000004</v>
      </c>
      <c r="J177" s="31">
        <v>693.23</v>
      </c>
      <c r="K177" s="18">
        <v>575.24</v>
      </c>
      <c r="L177" s="76">
        <v>11</v>
      </c>
    </row>
    <row r="178" spans="1:12" x14ac:dyDescent="0.2">
      <c r="A178" s="96">
        <v>45139</v>
      </c>
      <c r="B178" s="80">
        <v>15174</v>
      </c>
      <c r="C178" s="16">
        <v>5381.1132556762695</v>
      </c>
      <c r="D178" s="18"/>
      <c r="E178" s="106">
        <v>12.88</v>
      </c>
      <c r="F178" s="106">
        <v>1.8029999999999999</v>
      </c>
      <c r="G178" s="106">
        <v>1.33</v>
      </c>
      <c r="H178" s="106">
        <v>1.9E-2</v>
      </c>
      <c r="I178" s="31">
        <v>673.61</v>
      </c>
      <c r="J178" s="31">
        <v>738.99</v>
      </c>
      <c r="K178" s="18">
        <v>633.41999999999996</v>
      </c>
      <c r="L178" s="76">
        <v>14</v>
      </c>
    </row>
    <row r="179" spans="1:12" x14ac:dyDescent="0.2">
      <c r="A179" s="96">
        <v>45170</v>
      </c>
      <c r="B179" s="80">
        <v>12557</v>
      </c>
      <c r="C179" s="16">
        <v>3430.4501799774171</v>
      </c>
      <c r="D179" s="18"/>
      <c r="E179" s="106">
        <v>14.303000000000001</v>
      </c>
      <c r="F179" s="106">
        <v>2.0289999999999999</v>
      </c>
      <c r="G179" s="106">
        <v>1.514</v>
      </c>
      <c r="H179" s="106">
        <v>1.4E-2</v>
      </c>
      <c r="I179" s="31">
        <v>681.88</v>
      </c>
      <c r="J179" s="31">
        <v>754.47</v>
      </c>
      <c r="K179" s="18">
        <v>732.1</v>
      </c>
      <c r="L179" s="76">
        <v>11</v>
      </c>
    </row>
    <row r="180" spans="1:12" x14ac:dyDescent="0.2">
      <c r="A180" s="96">
        <v>45200</v>
      </c>
      <c r="B180" s="80">
        <v>14416</v>
      </c>
      <c r="C180" s="16">
        <v>3864.1874099731444</v>
      </c>
      <c r="D180" s="18"/>
      <c r="E180" s="106">
        <v>15.071999999999999</v>
      </c>
      <c r="F180" s="106">
        <v>1.8720000000000001</v>
      </c>
      <c r="G180" s="106">
        <v>1.4350000000000001</v>
      </c>
      <c r="H180" s="106">
        <v>0.01</v>
      </c>
      <c r="I180" s="31">
        <v>687.06</v>
      </c>
      <c r="J180" s="31">
        <v>744.12</v>
      </c>
      <c r="K180" s="18">
        <v>634.69000000000005</v>
      </c>
      <c r="L180" s="76">
        <v>12</v>
      </c>
    </row>
    <row r="181" spans="1:12" x14ac:dyDescent="0.2">
      <c r="A181" s="96">
        <v>45231</v>
      </c>
      <c r="B181" s="80">
        <v>14601</v>
      </c>
      <c r="C181" s="16">
        <v>4470.8589700012208</v>
      </c>
      <c r="D181" s="18"/>
      <c r="E181" s="106">
        <v>14.964</v>
      </c>
      <c r="F181" s="106">
        <v>1.6919999999999999</v>
      </c>
      <c r="G181" s="106">
        <v>1.3089999999999999</v>
      </c>
      <c r="H181" s="106">
        <v>1.2999999999999999E-2</v>
      </c>
      <c r="I181" s="31">
        <v>691.67</v>
      </c>
      <c r="J181" s="31">
        <v>759.87</v>
      </c>
      <c r="K181" s="18">
        <v>630.54999999999995</v>
      </c>
      <c r="L181" s="76">
        <v>11</v>
      </c>
    </row>
    <row r="182" spans="1:12" x14ac:dyDescent="0.2">
      <c r="A182" s="9">
        <v>45261</v>
      </c>
      <c r="B182" s="81">
        <v>17389</v>
      </c>
      <c r="C182" s="17">
        <v>6043.8781100072865</v>
      </c>
      <c r="D182" s="19"/>
      <c r="E182" s="107">
        <v>15.427</v>
      </c>
      <c r="F182" s="107">
        <v>2.0299999999999998</v>
      </c>
      <c r="G182" s="107">
        <v>1.589</v>
      </c>
      <c r="H182" s="107">
        <v>1.7000000000000001E-2</v>
      </c>
      <c r="I182" s="33">
        <v>697.53</v>
      </c>
      <c r="J182" s="33">
        <v>754.72</v>
      </c>
      <c r="K182" s="19">
        <v>615.30999999999995</v>
      </c>
      <c r="L182" s="77">
        <v>13</v>
      </c>
    </row>
    <row r="183" spans="1:12" x14ac:dyDescent="0.2">
      <c r="A183" s="96">
        <v>45292</v>
      </c>
      <c r="B183" s="16">
        <v>24059</v>
      </c>
      <c r="C183" s="16">
        <v>12312.94614086342</v>
      </c>
      <c r="D183" s="69"/>
      <c r="E183" s="108">
        <v>16.667000000000002</v>
      </c>
      <c r="F183" s="108">
        <v>4.9720000000000004</v>
      </c>
      <c r="G183" s="108">
        <v>4.1459999999999999</v>
      </c>
      <c r="H183" s="108">
        <v>2.1999999999999999E-2</v>
      </c>
      <c r="I183" s="32">
        <v>730.39</v>
      </c>
      <c r="J183" s="32">
        <v>774.9</v>
      </c>
      <c r="K183" s="69">
        <v>675.52</v>
      </c>
      <c r="L183" s="75">
        <v>11</v>
      </c>
    </row>
    <row r="184" spans="1:12" x14ac:dyDescent="0.2">
      <c r="A184" s="96">
        <v>45323</v>
      </c>
      <c r="B184" s="80">
        <v>32340.000000000004</v>
      </c>
      <c r="C184" s="16">
        <v>14192.554959899902</v>
      </c>
      <c r="D184" s="18"/>
      <c r="E184" s="106">
        <v>23.748999999999999</v>
      </c>
      <c r="F184" s="106">
        <v>7.2759999999999998</v>
      </c>
      <c r="G184" s="106">
        <v>6.0819999999999999</v>
      </c>
      <c r="H184" s="106">
        <v>2.4E-2</v>
      </c>
      <c r="I184" s="31">
        <v>745.14</v>
      </c>
      <c r="J184" s="31">
        <v>784.32</v>
      </c>
      <c r="K184" s="18">
        <v>784.01</v>
      </c>
      <c r="L184" s="76">
        <v>12</v>
      </c>
    </row>
    <row r="185" spans="1:12" x14ac:dyDescent="0.2">
      <c r="A185" s="96">
        <v>45352</v>
      </c>
      <c r="B185" s="80">
        <v>43094</v>
      </c>
      <c r="C185" s="16">
        <v>19971.2121702199</v>
      </c>
      <c r="D185" s="18"/>
      <c r="E185" s="106">
        <v>29.102</v>
      </c>
      <c r="F185" s="106">
        <v>6.5270000000000001</v>
      </c>
      <c r="G185" s="106">
        <v>5.4489999999999998</v>
      </c>
      <c r="H185" s="106">
        <v>2.3E-2</v>
      </c>
      <c r="I185" s="31">
        <v>751.88</v>
      </c>
      <c r="J185" s="31">
        <v>774.22</v>
      </c>
      <c r="K185" s="18">
        <v>722.36</v>
      </c>
      <c r="L185" s="76">
        <v>13</v>
      </c>
    </row>
    <row r="186" spans="1:12" x14ac:dyDescent="0.2">
      <c r="A186" s="96">
        <v>45383</v>
      </c>
      <c r="B186" s="80">
        <v>51318</v>
      </c>
      <c r="C186" s="16">
        <v>24410.658310058592</v>
      </c>
      <c r="D186" s="18"/>
      <c r="E186" s="106">
        <v>35.045000000000002</v>
      </c>
      <c r="F186" s="106">
        <v>9.0020000000000007</v>
      </c>
      <c r="G186" s="106">
        <v>7.4720000000000004</v>
      </c>
      <c r="H186" s="106">
        <v>2.9000000000000001E-2</v>
      </c>
      <c r="I186" s="31">
        <v>754.23</v>
      </c>
      <c r="J186" s="31">
        <v>771.19</v>
      </c>
      <c r="K186" s="18">
        <v>755.05</v>
      </c>
      <c r="L186" s="76">
        <v>12</v>
      </c>
    </row>
    <row r="187" spans="1:12" x14ac:dyDescent="0.2">
      <c r="A187" s="96">
        <v>45413</v>
      </c>
      <c r="B187" s="80">
        <v>52931</v>
      </c>
      <c r="C187" s="16">
        <v>6567.9243213806149</v>
      </c>
      <c r="D187" s="18"/>
      <c r="E187" s="106">
        <v>40.258000000000003</v>
      </c>
      <c r="F187" s="106">
        <v>3.6240000000000001</v>
      </c>
      <c r="G187" s="106">
        <v>2.782</v>
      </c>
      <c r="H187" s="106">
        <v>2.1999999999999999E-2</v>
      </c>
      <c r="I187" s="31">
        <v>752.88</v>
      </c>
      <c r="J187" s="31">
        <v>724.13</v>
      </c>
      <c r="K187" s="18">
        <v>743.85</v>
      </c>
      <c r="L187" s="76">
        <v>12</v>
      </c>
    </row>
    <row r="188" spans="1:12" x14ac:dyDescent="0.2">
      <c r="A188" s="96">
        <v>45444</v>
      </c>
      <c r="B188" s="80">
        <v>35224</v>
      </c>
      <c r="C188" s="16">
        <v>5637.0686700439446</v>
      </c>
      <c r="D188" s="18"/>
      <c r="E188" s="106">
        <v>40.869</v>
      </c>
      <c r="F188" s="106">
        <v>2.5489999999999999</v>
      </c>
      <c r="G188" s="106">
        <v>2.0019999999999998</v>
      </c>
      <c r="H188" s="106">
        <v>2.1999999999999999E-2</v>
      </c>
      <c r="I188" s="31">
        <v>749.44</v>
      </c>
      <c r="J188" s="31">
        <v>684.44</v>
      </c>
      <c r="K188" s="18">
        <v>742.6</v>
      </c>
      <c r="L188" s="76">
        <v>11</v>
      </c>
    </row>
    <row r="189" spans="1:12" x14ac:dyDescent="0.2">
      <c r="A189" s="96">
        <v>45474</v>
      </c>
      <c r="B189" s="80">
        <v>37214</v>
      </c>
      <c r="C189" s="16">
        <v>5474.6916200256346</v>
      </c>
      <c r="D189" s="18"/>
      <c r="E189" s="106">
        <v>42.149000000000001</v>
      </c>
      <c r="F189" s="106">
        <v>3.3210000000000002</v>
      </c>
      <c r="G189" s="106">
        <v>2.8010000000000002</v>
      </c>
      <c r="H189" s="106">
        <v>1.7999999999999999E-2</v>
      </c>
      <c r="I189" s="31">
        <v>743.53</v>
      </c>
      <c r="J189" s="31">
        <v>682.98</v>
      </c>
      <c r="K189" s="18">
        <v>719.43</v>
      </c>
      <c r="L189" s="76">
        <v>12</v>
      </c>
    </row>
    <row r="190" spans="1:12" x14ac:dyDescent="0.2">
      <c r="A190" s="96">
        <v>45505</v>
      </c>
      <c r="B190" s="80">
        <v>35483</v>
      </c>
      <c r="C190" s="16">
        <v>2003.0661449050901</v>
      </c>
      <c r="D190" s="18"/>
      <c r="E190" s="106">
        <v>42.741</v>
      </c>
      <c r="F190" s="106">
        <v>1.0489999999999999</v>
      </c>
      <c r="G190" s="106">
        <v>0.443</v>
      </c>
      <c r="H190" s="106">
        <v>2.9000000000000001E-2</v>
      </c>
      <c r="I190" s="31">
        <v>738.28</v>
      </c>
      <c r="J190" s="31">
        <v>694.38</v>
      </c>
      <c r="K190" s="18">
        <v>772.22</v>
      </c>
      <c r="L190" s="76">
        <v>13</v>
      </c>
    </row>
    <row r="191" spans="1:12" x14ac:dyDescent="0.2">
      <c r="A191" s="96">
        <v>45536</v>
      </c>
      <c r="B191" s="80">
        <v>31368</v>
      </c>
      <c r="C191" s="16">
        <v>1556.3298349609377</v>
      </c>
      <c r="D191" s="18"/>
      <c r="E191" s="106">
        <v>41.906999999999996</v>
      </c>
      <c r="F191" s="106">
        <v>0.88700000000000001</v>
      </c>
      <c r="G191" s="106">
        <v>0.23200000000000001</v>
      </c>
      <c r="H191" s="106">
        <v>2.7E-2</v>
      </c>
      <c r="I191" s="31">
        <v>736.55</v>
      </c>
      <c r="J191" s="31">
        <v>730.34</v>
      </c>
      <c r="K191" s="18">
        <v>723.26</v>
      </c>
      <c r="L191" s="76">
        <v>11</v>
      </c>
    </row>
    <row r="192" spans="1:12" x14ac:dyDescent="0.2">
      <c r="A192" s="96">
        <v>45566</v>
      </c>
      <c r="B192" s="80">
        <v>32368.000000000004</v>
      </c>
      <c r="C192" s="16">
        <v>1785.3955700378419</v>
      </c>
      <c r="D192" s="18"/>
      <c r="E192" s="106">
        <v>40.918999999999997</v>
      </c>
      <c r="F192" s="106">
        <v>0.92600000000000005</v>
      </c>
      <c r="G192" s="106">
        <v>0.23300000000000001</v>
      </c>
      <c r="H192" s="106">
        <v>3.4000000000000002E-2</v>
      </c>
      <c r="I192" s="31">
        <v>735.05</v>
      </c>
      <c r="J192" s="31">
        <v>725.28</v>
      </c>
      <c r="K192" s="18">
        <v>740.88</v>
      </c>
      <c r="L192" s="76">
        <v>14</v>
      </c>
    </row>
    <row r="193" spans="1:12" x14ac:dyDescent="0.2">
      <c r="A193" s="96">
        <v>45597</v>
      </c>
      <c r="B193" s="80">
        <v>28186</v>
      </c>
      <c r="C193" s="16">
        <v>1676.7102500305175</v>
      </c>
      <c r="D193" s="18"/>
      <c r="E193" s="106">
        <v>39.908999999999999</v>
      </c>
      <c r="F193" s="106">
        <v>0.96499999999999997</v>
      </c>
      <c r="G193" s="106">
        <v>0.14599999999999999</v>
      </c>
      <c r="H193" s="106">
        <v>0.03</v>
      </c>
      <c r="I193" s="31">
        <v>732.23</v>
      </c>
      <c r="J193" s="31">
        <v>716.72</v>
      </c>
      <c r="K193" s="18">
        <v>679.14</v>
      </c>
      <c r="L193" s="76">
        <v>11</v>
      </c>
    </row>
    <row r="194" spans="1:12" x14ac:dyDescent="0.2">
      <c r="A194" s="9">
        <v>45627</v>
      </c>
      <c r="B194" s="81">
        <v>30842</v>
      </c>
      <c r="C194" s="17">
        <v>2060.3992899971008</v>
      </c>
      <c r="D194" s="19"/>
      <c r="E194" s="107">
        <v>39.055</v>
      </c>
      <c r="F194" s="107">
        <v>0.76800000000000002</v>
      </c>
      <c r="G194" s="107">
        <v>0.128</v>
      </c>
      <c r="H194" s="107">
        <v>2.8000000000000001E-2</v>
      </c>
      <c r="I194" s="33">
        <v>729.3</v>
      </c>
      <c r="J194" s="33">
        <v>733.25</v>
      </c>
      <c r="K194" s="19">
        <v>715.12</v>
      </c>
      <c r="L194" s="77">
        <v>12</v>
      </c>
    </row>
    <row r="195" spans="1:12" x14ac:dyDescent="0.2">
      <c r="A195" s="96">
        <v>45658</v>
      </c>
      <c r="B195" s="16">
        <v>33425</v>
      </c>
      <c r="C195" s="16">
        <v>4942.4707062530515</v>
      </c>
      <c r="D195" s="69"/>
      <c r="E195" s="108">
        <v>37.969000000000001</v>
      </c>
      <c r="F195" s="108">
        <v>2.964</v>
      </c>
      <c r="G195" s="108">
        <v>0.436</v>
      </c>
      <c r="H195" s="108">
        <v>0.03</v>
      </c>
      <c r="I195" s="32">
        <v>742.75</v>
      </c>
      <c r="J195" s="32">
        <v>767.12</v>
      </c>
      <c r="K195" s="69">
        <v>654.08000000000004</v>
      </c>
      <c r="L195" s="75">
        <v>12</v>
      </c>
    </row>
    <row r="196" spans="1:12" x14ac:dyDescent="0.2">
      <c r="A196" s="96">
        <v>45689</v>
      </c>
      <c r="B196" s="80">
        <v>36854</v>
      </c>
      <c r="C196" s="16">
        <v>6839.0252600097656</v>
      </c>
      <c r="D196" s="18"/>
      <c r="E196" s="106">
        <v>39.991</v>
      </c>
      <c r="F196" s="106">
        <v>4.9729999999999999</v>
      </c>
      <c r="G196" s="106">
        <v>0.57699999999999996</v>
      </c>
      <c r="H196" s="106">
        <v>2.9000000000000001E-2</v>
      </c>
      <c r="I196" s="31">
        <v>741.25</v>
      </c>
      <c r="J196" s="31">
        <v>763.35</v>
      </c>
      <c r="K196" s="18">
        <v>730.28</v>
      </c>
      <c r="L196" s="76">
        <v>12</v>
      </c>
    </row>
    <row r="197" spans="1:12" x14ac:dyDescent="0.2">
      <c r="A197" s="96">
        <v>45717</v>
      </c>
      <c r="B197" s="80">
        <v>32229</v>
      </c>
      <c r="C197" s="16">
        <v>1313.956625</v>
      </c>
      <c r="D197" s="18"/>
      <c r="E197" s="106">
        <v>42.859000000000002</v>
      </c>
      <c r="F197" s="106">
        <v>1.034</v>
      </c>
      <c r="G197" s="106">
        <v>0.127</v>
      </c>
      <c r="H197" s="106">
        <v>3.7999999999999999E-2</v>
      </c>
      <c r="I197" s="31">
        <v>742.35</v>
      </c>
      <c r="J197" s="31">
        <v>716.52</v>
      </c>
      <c r="K197" s="18">
        <v>703.01</v>
      </c>
      <c r="L197" s="76">
        <v>11</v>
      </c>
    </row>
    <row r="198" spans="1:12" x14ac:dyDescent="0.2">
      <c r="A198" s="96">
        <v>45748</v>
      </c>
      <c r="B198" s="80">
        <v>34215</v>
      </c>
      <c r="C198" s="16">
        <v>749.30520996093753</v>
      </c>
      <c r="D198" s="18"/>
      <c r="E198" s="106">
        <v>42.537999999999997</v>
      </c>
      <c r="F198" s="106">
        <v>0.5</v>
      </c>
      <c r="G198" s="106">
        <v>6.8000000000000005E-2</v>
      </c>
      <c r="H198" s="106">
        <v>2.7E-2</v>
      </c>
      <c r="I198" s="31">
        <v>742.74</v>
      </c>
      <c r="J198" s="31">
        <v>708.45</v>
      </c>
      <c r="K198" s="18">
        <v>720.4</v>
      </c>
      <c r="L198" s="76">
        <v>13</v>
      </c>
    </row>
    <row r="199" spans="1:12" x14ac:dyDescent="0.2">
      <c r="A199" s="96">
        <v>45778</v>
      </c>
      <c r="B199" s="80">
        <v>31626</v>
      </c>
      <c r="C199" s="16">
        <v>631.58719500732423</v>
      </c>
      <c r="D199" s="18"/>
      <c r="E199" s="106">
        <v>41.302999999999997</v>
      </c>
      <c r="F199" s="106">
        <v>0.436</v>
      </c>
      <c r="G199" s="106">
        <v>5.8999999999999997E-2</v>
      </c>
      <c r="H199" s="106">
        <v>3.5000000000000003E-2</v>
      </c>
      <c r="I199" s="31">
        <v>739.81</v>
      </c>
      <c r="J199" s="31">
        <v>688.23</v>
      </c>
      <c r="K199" s="18">
        <v>710.76</v>
      </c>
      <c r="L199" s="76">
        <v>12</v>
      </c>
    </row>
    <row r="200" spans="1:12" x14ac:dyDescent="0.2">
      <c r="A200" s="96">
        <v>45809</v>
      </c>
      <c r="B200" s="80">
        <v>29347</v>
      </c>
      <c r="C200" s="16">
        <v>633.48822485351559</v>
      </c>
      <c r="D200" s="18"/>
      <c r="E200" s="106">
        <v>40.183999999999997</v>
      </c>
      <c r="F200" s="106">
        <v>0.42199999999999999</v>
      </c>
      <c r="G200" s="106">
        <v>6.5000000000000002E-2</v>
      </c>
      <c r="H200" s="106">
        <v>2.1999999999999999E-2</v>
      </c>
      <c r="I200" s="31">
        <v>737.45</v>
      </c>
      <c r="J200" s="31">
        <v>662.5</v>
      </c>
      <c r="K200" s="18">
        <v>671.05</v>
      </c>
      <c r="L200" s="76">
        <v>11</v>
      </c>
    </row>
    <row r="201" spans="1:12" x14ac:dyDescent="0.2">
      <c r="A201" s="96">
        <v>45839</v>
      </c>
      <c r="B201" s="80">
        <v>29703</v>
      </c>
      <c r="C201" s="16">
        <v>705.53434500122069</v>
      </c>
      <c r="D201" s="18"/>
      <c r="E201" s="106">
        <v>38.512</v>
      </c>
      <c r="F201" s="106">
        <v>0.501</v>
      </c>
      <c r="G201" s="106">
        <v>8.2000000000000003E-2</v>
      </c>
      <c r="H201" s="106">
        <v>2.1999999999999999E-2</v>
      </c>
      <c r="I201" s="31">
        <v>734.59</v>
      </c>
      <c r="J201" s="31">
        <v>647.66</v>
      </c>
      <c r="K201" s="18">
        <v>744.38</v>
      </c>
      <c r="L201" s="76">
        <v>12</v>
      </c>
    </row>
    <row r="202" spans="1:12" x14ac:dyDescent="0.2">
      <c r="A202" s="96">
        <v>45870</v>
      </c>
      <c r="B202" s="80">
        <v>27581</v>
      </c>
      <c r="C202" s="16">
        <v>397.34554749989508</v>
      </c>
      <c r="D202" s="18"/>
      <c r="E202" s="106">
        <v>36.957000000000001</v>
      </c>
      <c r="F202" s="106">
        <v>0.26300000000000001</v>
      </c>
      <c r="G202" s="106">
        <v>3.5000000000000003E-2</v>
      </c>
      <c r="H202" s="106">
        <v>2.1999999999999999E-2</v>
      </c>
      <c r="I202" s="31">
        <v>731.13</v>
      </c>
      <c r="J202" s="31">
        <v>668.93</v>
      </c>
      <c r="K202" s="18">
        <v>724.85</v>
      </c>
      <c r="L202" s="76">
        <v>12</v>
      </c>
    </row>
    <row r="203" spans="1:12" x14ac:dyDescent="0.2">
      <c r="A203" s="96">
        <v>45901</v>
      </c>
      <c r="B203" s="80">
        <v>26522</v>
      </c>
      <c r="C203" s="16">
        <v>516.05792250061029</v>
      </c>
      <c r="D203" s="18"/>
      <c r="E203" s="106">
        <v>35.192</v>
      </c>
      <c r="F203" s="106">
        <v>0.32300000000000001</v>
      </c>
      <c r="G203" s="106">
        <v>5.3999999999999999E-2</v>
      </c>
      <c r="H203" s="106">
        <v>2.8000000000000001E-2</v>
      </c>
      <c r="I203" s="31">
        <v>727.93</v>
      </c>
      <c r="J203" s="31">
        <v>697.7</v>
      </c>
      <c r="K203" s="18">
        <v>740.26</v>
      </c>
      <c r="L203" s="76">
        <v>12</v>
      </c>
    </row>
    <row r="204" spans="1:12" x14ac:dyDescent="0.2">
      <c r="A204" s="96">
        <v>45931</v>
      </c>
      <c r="B204" s="80">
        <v>26849</v>
      </c>
      <c r="C204" s="16">
        <v>565.57005499267575</v>
      </c>
      <c r="D204" s="18"/>
      <c r="E204" s="106">
        <v>33.572000000000003</v>
      </c>
      <c r="F204" s="106">
        <v>0.34699999999999998</v>
      </c>
      <c r="G204" s="106">
        <v>4.1000000000000002E-2</v>
      </c>
      <c r="H204" s="106">
        <v>2.5999999999999999E-2</v>
      </c>
      <c r="I204" s="31">
        <v>725.24</v>
      </c>
      <c r="J204" s="31">
        <v>690.16</v>
      </c>
      <c r="K204" s="18">
        <v>673.95</v>
      </c>
      <c r="L204" s="76">
        <v>13</v>
      </c>
    </row>
    <row r="205" spans="1:12" x14ac:dyDescent="0.2">
      <c r="A205" s="96">
        <v>45962</v>
      </c>
      <c r="B205" s="80">
        <v>22773</v>
      </c>
      <c r="C205" s="16">
        <v>531.03337000083923</v>
      </c>
      <c r="D205" s="18"/>
      <c r="E205" s="106">
        <v>32.046999999999997</v>
      </c>
      <c r="F205" s="106">
        <v>0.28000000000000003</v>
      </c>
      <c r="G205" s="106">
        <v>4.9000000000000002E-2</v>
      </c>
      <c r="H205" s="106">
        <v>1.9E-2</v>
      </c>
      <c r="I205" s="31">
        <v>722.91</v>
      </c>
      <c r="J205" s="31">
        <v>701.05</v>
      </c>
      <c r="K205" s="18">
        <v>748.78</v>
      </c>
      <c r="L205" s="76">
        <v>11</v>
      </c>
    </row>
    <row r="206" spans="1:12" x14ac:dyDescent="0.2">
      <c r="A206" s="9">
        <v>45992</v>
      </c>
      <c r="B206" s="81">
        <v>24584</v>
      </c>
      <c r="C206" s="17">
        <v>698.76963748168941</v>
      </c>
      <c r="D206" s="19"/>
      <c r="E206" s="107">
        <v>30.619</v>
      </c>
      <c r="F206" s="107">
        <v>0.30399999999999999</v>
      </c>
      <c r="G206" s="107">
        <v>4.1000000000000002E-2</v>
      </c>
      <c r="H206" s="107">
        <v>1.7000000000000001E-2</v>
      </c>
      <c r="I206" s="33">
        <v>720.21</v>
      </c>
      <c r="J206" s="33">
        <v>686.41</v>
      </c>
      <c r="K206" s="19">
        <v>836.84</v>
      </c>
      <c r="L206" s="77">
        <v>13</v>
      </c>
    </row>
    <row r="207" spans="1:12" x14ac:dyDescent="0.2">
      <c r="A207" s="96">
        <v>46023</v>
      </c>
      <c r="B207" s="16">
        <v>22606</v>
      </c>
      <c r="C207" s="16">
        <v>1004.896619843483</v>
      </c>
      <c r="D207" s="69"/>
      <c r="E207" s="108">
        <v>29.28</v>
      </c>
      <c r="F207" s="108">
        <v>0.373</v>
      </c>
      <c r="G207" s="108">
        <v>5.7000000000000002E-2</v>
      </c>
      <c r="H207" s="108">
        <v>2.1000000000000001E-2</v>
      </c>
      <c r="I207" s="32">
        <v>744.01</v>
      </c>
      <c r="J207" s="32">
        <v>714.04</v>
      </c>
      <c r="K207" s="69">
        <v>778.8</v>
      </c>
      <c r="L207" s="75">
        <v>12</v>
      </c>
    </row>
    <row r="208" spans="1:12" x14ac:dyDescent="0.2">
      <c r="A208" s="96">
        <v>46054</v>
      </c>
      <c r="B208" s="80">
        <v>22758</v>
      </c>
      <c r="C208" s="16">
        <v>1436.430595003128</v>
      </c>
      <c r="D208" s="18"/>
      <c r="E208" s="106">
        <v>28.414999999999999</v>
      </c>
      <c r="F208" s="106">
        <v>0.72899999999999998</v>
      </c>
      <c r="G208" s="106">
        <v>0.109</v>
      </c>
      <c r="H208" s="106">
        <v>1.7000000000000001E-2</v>
      </c>
      <c r="I208" s="31">
        <v>740.12</v>
      </c>
      <c r="J208" s="31">
        <v>735.88</v>
      </c>
      <c r="K208" s="18">
        <v>723.68</v>
      </c>
      <c r="L208" s="76">
        <v>12</v>
      </c>
    </row>
    <row r="209" spans="1:12" x14ac:dyDescent="0.2">
      <c r="A209" s="96">
        <v>46082</v>
      </c>
      <c r="B209" s="80">
        <v>21352</v>
      </c>
      <c r="C209" s="16">
        <v>987.11132250976561</v>
      </c>
      <c r="D209" s="18"/>
      <c r="E209" s="106">
        <v>27.702999999999999</v>
      </c>
      <c r="F209" s="106">
        <v>0.57199999999999995</v>
      </c>
      <c r="G209" s="106">
        <v>6.4000000000000001E-2</v>
      </c>
      <c r="H209" s="106">
        <v>1.6E-2</v>
      </c>
      <c r="I209" s="31">
        <v>737.82</v>
      </c>
      <c r="J209" s="31">
        <v>719.38</v>
      </c>
      <c r="K209" s="18">
        <v>760.46</v>
      </c>
      <c r="L209" s="76">
        <v>11</v>
      </c>
    </row>
    <row r="210" spans="1:12" x14ac:dyDescent="0.2">
      <c r="A210" s="96">
        <v>46113</v>
      </c>
      <c r="B210" s="80">
        <v>23133</v>
      </c>
      <c r="C210" s="16">
        <v>917.24604246520994</v>
      </c>
      <c r="D210" s="18"/>
      <c r="E210" s="106">
        <v>26.707999999999998</v>
      </c>
      <c r="F210" s="106">
        <v>0.45600000000000002</v>
      </c>
      <c r="G210" s="106">
        <v>5.8000000000000003E-2</v>
      </c>
      <c r="H210" s="106">
        <v>2.1999999999999999E-2</v>
      </c>
      <c r="I210" s="31">
        <v>734.86</v>
      </c>
      <c r="J210" s="31">
        <v>698.75</v>
      </c>
      <c r="K210" s="18">
        <v>750.46</v>
      </c>
      <c r="L210" s="76">
        <v>14</v>
      </c>
    </row>
    <row r="211" spans="1:12" x14ac:dyDescent="0.2">
      <c r="A211" s="96">
        <v>46143</v>
      </c>
      <c r="B211" s="80">
        <v>17743</v>
      </c>
      <c r="C211" s="16">
        <v>887.23873779296878</v>
      </c>
      <c r="D211" s="18"/>
      <c r="E211" s="106">
        <v>26.588000000000001</v>
      </c>
      <c r="F211" s="106">
        <v>0.46700000000000003</v>
      </c>
      <c r="G211" s="106">
        <v>4.5999999999999999E-2</v>
      </c>
      <c r="H211" s="106">
        <v>8.0000000000000002E-3</v>
      </c>
      <c r="I211" s="31">
        <v>735.33</v>
      </c>
      <c r="J211" s="31">
        <v>711.54</v>
      </c>
      <c r="K211" s="18">
        <v>732.07</v>
      </c>
      <c r="L211" s="76">
        <v>10</v>
      </c>
    </row>
    <row r="212" spans="1:12" x14ac:dyDescent="0.2">
      <c r="A212" s="96">
        <v>46174</v>
      </c>
      <c r="B212" s="80">
        <v>21036</v>
      </c>
      <c r="C212" s="16">
        <v>920.61122009277346</v>
      </c>
      <c r="D212" s="18"/>
      <c r="E212" s="106">
        <v>26.454000000000001</v>
      </c>
      <c r="F212" s="106">
        <v>0.47499999999999998</v>
      </c>
      <c r="G212" s="106">
        <v>5.5E-2</v>
      </c>
      <c r="H212" s="106">
        <v>2.1000000000000001E-2</v>
      </c>
      <c r="I212" s="31">
        <v>736.06</v>
      </c>
      <c r="J212" s="31">
        <v>712.14</v>
      </c>
      <c r="K212" s="18">
        <v>774.92</v>
      </c>
      <c r="L212" s="76">
        <v>12</v>
      </c>
    </row>
    <row r="213" spans="1:12" x14ac:dyDescent="0.2">
      <c r="A213" s="96">
        <v>46204</v>
      </c>
      <c r="B213" s="80">
        <v>20956</v>
      </c>
      <c r="C213" s="16">
        <v>1060.1661533203126</v>
      </c>
      <c r="D213" s="18"/>
      <c r="E213" s="106">
        <v>25.855</v>
      </c>
      <c r="F213" s="106">
        <v>0.622</v>
      </c>
      <c r="G213" s="106">
        <v>7.5999999999999998E-2</v>
      </c>
      <c r="H213" s="106">
        <v>2.3E-2</v>
      </c>
      <c r="I213" s="31">
        <v>732.96</v>
      </c>
      <c r="J213" s="31">
        <v>696.53</v>
      </c>
      <c r="K213" s="18">
        <v>762.66</v>
      </c>
      <c r="L213" s="76">
        <v>13</v>
      </c>
    </row>
    <row r="214" spans="1:12" x14ac:dyDescent="0.2">
      <c r="A214" s="96">
        <v>46235</v>
      </c>
      <c r="B214" s="80"/>
      <c r="C214" s="16">
        <v>1098.4234632825851</v>
      </c>
      <c r="D214" s="18"/>
      <c r="E214" s="106">
        <v>25.372</v>
      </c>
      <c r="F214" s="106">
        <v>0.63200000000000001</v>
      </c>
      <c r="G214" s="106">
        <v>9.1999999999999998E-2</v>
      </c>
      <c r="H214" s="106">
        <v>1.4999999999999999E-2</v>
      </c>
      <c r="I214" s="31">
        <v>729.37</v>
      </c>
      <c r="J214" s="31">
        <v>711.49</v>
      </c>
      <c r="K214" s="18">
        <v>673.32</v>
      </c>
      <c r="L214" s="76">
        <v>11</v>
      </c>
    </row>
    <row r="215" spans="1:12" x14ac:dyDescent="0.2">
      <c r="A215" s="96">
        <v>46266</v>
      </c>
      <c r="B215" s="80"/>
      <c r="C215" s="16"/>
      <c r="D215" s="18"/>
      <c r="E215" s="106"/>
      <c r="F215" s="106"/>
      <c r="G215" s="106"/>
      <c r="H215" s="106"/>
      <c r="I215" s="31"/>
      <c r="J215" s="31"/>
      <c r="K215" s="18"/>
      <c r="L215" s="76">
        <v>12</v>
      </c>
    </row>
    <row r="216" spans="1:12" x14ac:dyDescent="0.2">
      <c r="A216" s="96">
        <v>46296</v>
      </c>
      <c r="B216" s="80"/>
      <c r="C216" s="16"/>
      <c r="D216" s="18"/>
      <c r="E216" s="106"/>
      <c r="F216" s="106"/>
      <c r="G216" s="106"/>
      <c r="H216" s="106"/>
      <c r="I216" s="31"/>
      <c r="J216" s="31"/>
      <c r="K216" s="18"/>
      <c r="L216" s="76">
        <v>13</v>
      </c>
    </row>
    <row r="217" spans="1:12" x14ac:dyDescent="0.2">
      <c r="A217" s="96">
        <v>46327</v>
      </c>
      <c r="B217" s="80"/>
      <c r="C217" s="16"/>
      <c r="D217" s="18"/>
      <c r="E217" s="106"/>
      <c r="F217" s="106"/>
      <c r="G217" s="106"/>
      <c r="H217" s="106"/>
      <c r="I217" s="31"/>
      <c r="J217" s="31"/>
      <c r="K217" s="18"/>
      <c r="L217" s="76">
        <v>11</v>
      </c>
    </row>
    <row r="218" spans="1:12" x14ac:dyDescent="0.2">
      <c r="A218" s="9">
        <v>46357</v>
      </c>
      <c r="B218" s="81"/>
      <c r="C218" s="17"/>
      <c r="D218" s="19"/>
      <c r="E218" s="107"/>
      <c r="F218" s="107"/>
      <c r="G218" s="107"/>
      <c r="H218" s="107"/>
      <c r="I218" s="33"/>
      <c r="J218" s="33"/>
      <c r="K218" s="19"/>
      <c r="L218" s="77">
        <v>14</v>
      </c>
    </row>
    <row r="219" spans="1:12" x14ac:dyDescent="0.2">
      <c r="A219" s="96"/>
      <c r="B219" s="99"/>
      <c r="C219" s="99"/>
      <c r="D219" s="31"/>
      <c r="E219" s="106"/>
      <c r="F219" s="106"/>
      <c r="G219" s="106"/>
      <c r="H219" s="106"/>
      <c r="I219" s="31"/>
      <c r="J219" s="31"/>
      <c r="K219" s="31"/>
      <c r="L219" s="31"/>
    </row>
    <row r="220" spans="1:12" x14ac:dyDescent="0.2">
      <c r="A220" s="96"/>
      <c r="B220" s="99"/>
      <c r="C220" s="99"/>
      <c r="D220" s="31"/>
      <c r="E220" s="106"/>
      <c r="F220" s="106"/>
      <c r="G220" s="106"/>
      <c r="H220" s="106"/>
      <c r="I220" s="31"/>
      <c r="J220" s="31"/>
      <c r="K220" s="31"/>
      <c r="L220" s="31"/>
    </row>
    <row r="221" spans="1:12" x14ac:dyDescent="0.2">
      <c r="A221" s="96"/>
      <c r="B221" s="99"/>
      <c r="C221" s="99"/>
      <c r="D221" s="31"/>
      <c r="E221" s="106"/>
      <c r="F221" s="106"/>
      <c r="G221" s="106"/>
      <c r="H221" s="106"/>
      <c r="I221" s="31"/>
      <c r="J221" s="31"/>
      <c r="K221" s="31"/>
      <c r="L221" s="31"/>
    </row>
    <row r="222" spans="1:12" x14ac:dyDescent="0.2">
      <c r="A222" s="96"/>
      <c r="B222" s="99"/>
      <c r="C222" s="99"/>
      <c r="D222" s="31"/>
      <c r="E222" s="106"/>
      <c r="F222" s="106"/>
      <c r="G222" s="106"/>
      <c r="H222" s="106"/>
      <c r="I222" s="31"/>
      <c r="J222" s="31"/>
      <c r="K222" s="31"/>
      <c r="L222" s="31"/>
    </row>
    <row r="223" spans="1:12" x14ac:dyDescent="0.2">
      <c r="A223" s="96"/>
      <c r="B223" s="99"/>
      <c r="C223" s="99"/>
      <c r="D223" s="31"/>
      <c r="E223" s="106"/>
      <c r="F223" s="106"/>
      <c r="G223" s="106"/>
      <c r="H223" s="106"/>
      <c r="I223" s="31"/>
      <c r="J223" s="31"/>
      <c r="K223" s="31"/>
      <c r="L223" s="31"/>
    </row>
    <row r="224" spans="1:12" x14ac:dyDescent="0.2">
      <c r="A224" s="96"/>
      <c r="B224" s="99"/>
      <c r="C224" s="99"/>
      <c r="D224" s="31"/>
      <c r="E224" s="106"/>
      <c r="F224" s="106"/>
      <c r="G224" s="106"/>
      <c r="H224" s="106"/>
      <c r="I224" s="31"/>
      <c r="J224" s="31"/>
      <c r="K224" s="31"/>
      <c r="L224" s="31"/>
    </row>
    <row r="225" spans="1:12" x14ac:dyDescent="0.2">
      <c r="A225" s="96"/>
      <c r="B225" s="99"/>
      <c r="C225" s="99"/>
      <c r="D225" s="31"/>
      <c r="E225" s="106"/>
      <c r="F225" s="106"/>
      <c r="G225" s="106"/>
      <c r="H225" s="106"/>
      <c r="I225" s="31"/>
      <c r="J225" s="31"/>
      <c r="K225" s="31"/>
      <c r="L225" s="31"/>
    </row>
    <row r="226" spans="1:12" x14ac:dyDescent="0.2">
      <c r="A226" s="96"/>
      <c r="B226" s="99"/>
      <c r="C226" s="99"/>
      <c r="D226" s="31"/>
      <c r="E226" s="106"/>
      <c r="F226" s="106"/>
      <c r="G226" s="106"/>
      <c r="H226" s="106"/>
      <c r="I226" s="31"/>
      <c r="J226" s="31"/>
      <c r="K226" s="31"/>
      <c r="L226" s="31"/>
    </row>
    <row r="227" spans="1:12" x14ac:dyDescent="0.2">
      <c r="A227" s="96"/>
      <c r="B227" s="99"/>
      <c r="C227" s="99"/>
      <c r="D227" s="31"/>
      <c r="E227" s="31"/>
      <c r="F227" s="31"/>
      <c r="G227" s="31"/>
      <c r="H227" s="31"/>
      <c r="I227" s="31"/>
      <c r="J227" s="31"/>
      <c r="K227" s="31"/>
      <c r="L227" s="31"/>
    </row>
    <row r="228" spans="1:12" x14ac:dyDescent="0.2">
      <c r="A228" s="44" t="s">
        <v>37</v>
      </c>
      <c r="B228" s="43" t="s">
        <v>41</v>
      </c>
      <c r="I228" s="31"/>
    </row>
    <row r="229" spans="1:12" x14ac:dyDescent="0.2">
      <c r="A229" s="4"/>
      <c r="B229" s="43" t="s">
        <v>40</v>
      </c>
      <c r="I229" s="31"/>
    </row>
    <row r="230" spans="1:12" x14ac:dyDescent="0.2">
      <c r="A230" s="4" t="s">
        <v>38</v>
      </c>
      <c r="B230" s="43" t="s">
        <v>39</v>
      </c>
      <c r="I230" s="31"/>
    </row>
    <row r="231" spans="1:12" x14ac:dyDescent="0.2">
      <c r="A231" t="s">
        <v>50</v>
      </c>
      <c r="B231" s="43" t="s">
        <v>51</v>
      </c>
      <c r="I231" s="31"/>
    </row>
    <row r="236" spans="1:12" x14ac:dyDescent="0.2">
      <c r="I236" s="31"/>
    </row>
    <row r="237" spans="1:12" x14ac:dyDescent="0.2">
      <c r="I237" s="31"/>
    </row>
    <row r="238" spans="1:12" x14ac:dyDescent="0.2">
      <c r="I238" s="31"/>
    </row>
    <row r="239" spans="1:12" x14ac:dyDescent="0.2">
      <c r="I239" s="31"/>
    </row>
    <row r="240" spans="1:12" x14ac:dyDescent="0.2">
      <c r="I240" s="31"/>
    </row>
    <row r="241" spans="9:9" x14ac:dyDescent="0.2">
      <c r="I241" s="31"/>
    </row>
    <row r="242" spans="9:9" x14ac:dyDescent="0.2">
      <c r="I242" s="31"/>
    </row>
    <row r="243" spans="9:9" x14ac:dyDescent="0.2">
      <c r="I243" s="31"/>
    </row>
    <row r="244" spans="9:9" x14ac:dyDescent="0.2">
      <c r="I244" s="31"/>
    </row>
    <row r="245" spans="9:9" x14ac:dyDescent="0.2">
      <c r="I245" s="31"/>
    </row>
    <row r="246" spans="9:9" x14ac:dyDescent="0.2">
      <c r="I246" s="31"/>
    </row>
    <row r="247" spans="9:9" x14ac:dyDescent="0.2">
      <c r="I247" s="31"/>
    </row>
    <row r="248" spans="9:9" x14ac:dyDescent="0.2">
      <c r="I248" s="31"/>
    </row>
    <row r="249" spans="9:9" x14ac:dyDescent="0.2">
      <c r="I249" s="31"/>
    </row>
    <row r="250" spans="9:9" x14ac:dyDescent="0.2">
      <c r="I250" s="31"/>
    </row>
    <row r="251" spans="9:9" x14ac:dyDescent="0.2">
      <c r="I251" s="31"/>
    </row>
    <row r="252" spans="9:9" x14ac:dyDescent="0.2">
      <c r="I252" s="31"/>
    </row>
    <row r="253" spans="9:9" x14ac:dyDescent="0.2">
      <c r="I253" s="31"/>
    </row>
    <row r="254" spans="9:9" x14ac:dyDescent="0.2">
      <c r="I254" s="31"/>
    </row>
    <row r="255" spans="9:9" x14ac:dyDescent="0.2">
      <c r="I255" s="31"/>
    </row>
    <row r="256" spans="9:9" x14ac:dyDescent="0.2">
      <c r="I256" s="31"/>
    </row>
    <row r="257" spans="9:9" x14ac:dyDescent="0.2">
      <c r="I257" s="31"/>
    </row>
    <row r="258" spans="9:9" x14ac:dyDescent="0.2">
      <c r="I258" s="31"/>
    </row>
    <row r="259" spans="9:9" x14ac:dyDescent="0.2">
      <c r="I259" s="31"/>
    </row>
    <row r="260" spans="9:9" x14ac:dyDescent="0.2">
      <c r="I260" s="31"/>
    </row>
    <row r="261" spans="9:9" x14ac:dyDescent="0.2">
      <c r="I261" s="31"/>
    </row>
    <row r="262" spans="9:9" x14ac:dyDescent="0.2">
      <c r="I262" s="31"/>
    </row>
    <row r="263" spans="9:9" x14ac:dyDescent="0.2">
      <c r="I263" s="31"/>
    </row>
    <row r="264" spans="9:9" x14ac:dyDescent="0.2">
      <c r="I264" s="31"/>
    </row>
    <row r="265" spans="9:9" x14ac:dyDescent="0.2">
      <c r="I265" s="31"/>
    </row>
    <row r="266" spans="9:9" x14ac:dyDescent="0.2">
      <c r="I266" s="31"/>
    </row>
    <row r="267" spans="9:9" x14ac:dyDescent="0.2">
      <c r="I267" s="31"/>
    </row>
    <row r="268" spans="9:9" x14ac:dyDescent="0.2">
      <c r="I268" s="31"/>
    </row>
    <row r="269" spans="9:9" x14ac:dyDescent="0.2">
      <c r="I269" s="31"/>
    </row>
    <row r="270" spans="9:9" x14ac:dyDescent="0.2">
      <c r="I270" s="31"/>
    </row>
    <row r="271" spans="9:9" x14ac:dyDescent="0.2">
      <c r="I271" s="31"/>
    </row>
    <row r="272" spans="9:9" x14ac:dyDescent="0.2">
      <c r="I272" s="31"/>
    </row>
    <row r="273" spans="9:9" x14ac:dyDescent="0.2">
      <c r="I273" s="31"/>
    </row>
    <row r="274" spans="9:9" x14ac:dyDescent="0.2">
      <c r="I274" s="31"/>
    </row>
    <row r="275" spans="9:9" x14ac:dyDescent="0.2">
      <c r="I275" s="31"/>
    </row>
    <row r="276" spans="9:9" x14ac:dyDescent="0.2">
      <c r="I276" s="31"/>
    </row>
    <row r="277" spans="9:9" x14ac:dyDescent="0.2">
      <c r="I277" s="31"/>
    </row>
    <row r="278" spans="9:9" x14ac:dyDescent="0.2">
      <c r="I278" s="31"/>
    </row>
    <row r="279" spans="9:9" x14ac:dyDescent="0.2">
      <c r="I279" s="31"/>
    </row>
    <row r="280" spans="9:9" x14ac:dyDescent="0.2">
      <c r="I280" s="31"/>
    </row>
    <row r="281" spans="9:9" x14ac:dyDescent="0.2">
      <c r="I281" s="31"/>
    </row>
    <row r="282" spans="9:9" x14ac:dyDescent="0.2">
      <c r="I282" s="31"/>
    </row>
    <row r="283" spans="9:9" x14ac:dyDescent="0.2">
      <c r="I283" s="31"/>
    </row>
    <row r="284" spans="9:9" x14ac:dyDescent="0.2">
      <c r="I284" s="31"/>
    </row>
    <row r="285" spans="9:9" x14ac:dyDescent="0.2">
      <c r="I285" s="31"/>
    </row>
    <row r="286" spans="9:9" x14ac:dyDescent="0.2">
      <c r="I286" s="31"/>
    </row>
    <row r="287" spans="9:9" x14ac:dyDescent="0.2">
      <c r="I287" s="31"/>
    </row>
    <row r="288" spans="9:9" x14ac:dyDescent="0.2">
      <c r="I288" s="31"/>
    </row>
    <row r="289" spans="9:9" x14ac:dyDescent="0.2">
      <c r="I289" s="31"/>
    </row>
    <row r="290" spans="9:9" x14ac:dyDescent="0.2">
      <c r="I290" s="31"/>
    </row>
    <row r="291" spans="9:9" x14ac:dyDescent="0.2">
      <c r="I291" s="31"/>
    </row>
    <row r="292" spans="9:9" x14ac:dyDescent="0.2">
      <c r="I292" s="31"/>
    </row>
    <row r="293" spans="9:9" x14ac:dyDescent="0.2">
      <c r="I293" s="31"/>
    </row>
    <row r="294" spans="9:9" x14ac:dyDescent="0.2">
      <c r="I294" s="31"/>
    </row>
    <row r="295" spans="9:9" x14ac:dyDescent="0.2">
      <c r="I295" s="31"/>
    </row>
    <row r="296" spans="9:9" x14ac:dyDescent="0.2">
      <c r="I296" s="31"/>
    </row>
    <row r="297" spans="9:9" x14ac:dyDescent="0.2">
      <c r="I297" s="31"/>
    </row>
    <row r="298" spans="9:9" x14ac:dyDescent="0.2">
      <c r="I298" s="31"/>
    </row>
    <row r="299" spans="9:9" x14ac:dyDescent="0.2">
      <c r="I299" s="31"/>
    </row>
    <row r="300" spans="9:9" x14ac:dyDescent="0.2">
      <c r="I300" s="31"/>
    </row>
    <row r="301" spans="9:9" x14ac:dyDescent="0.2">
      <c r="I301" s="31"/>
    </row>
    <row r="302" spans="9:9" x14ac:dyDescent="0.2">
      <c r="I302" s="31"/>
    </row>
    <row r="303" spans="9:9" x14ac:dyDescent="0.2">
      <c r="I303" s="31"/>
    </row>
    <row r="304" spans="9:9" x14ac:dyDescent="0.2">
      <c r="I304" s="31"/>
    </row>
    <row r="305" spans="9:9" x14ac:dyDescent="0.2">
      <c r="I305" s="31"/>
    </row>
    <row r="306" spans="9:9" x14ac:dyDescent="0.2">
      <c r="I306" s="31"/>
    </row>
    <row r="307" spans="9:9" x14ac:dyDescent="0.2">
      <c r="I307" s="31"/>
    </row>
    <row r="308" spans="9:9" x14ac:dyDescent="0.2">
      <c r="I308" s="31"/>
    </row>
    <row r="309" spans="9:9" x14ac:dyDescent="0.2">
      <c r="I309" s="31"/>
    </row>
    <row r="310" spans="9:9" x14ac:dyDescent="0.2">
      <c r="I310" s="31"/>
    </row>
    <row r="311" spans="9:9" x14ac:dyDescent="0.2">
      <c r="I311" s="31"/>
    </row>
    <row r="312" spans="9:9" x14ac:dyDescent="0.2">
      <c r="I312" s="31"/>
    </row>
    <row r="313" spans="9:9" x14ac:dyDescent="0.2">
      <c r="I313" s="31"/>
    </row>
    <row r="314" spans="9:9" x14ac:dyDescent="0.2">
      <c r="I314" s="31"/>
    </row>
    <row r="315" spans="9:9" x14ac:dyDescent="0.2">
      <c r="I315" s="31"/>
    </row>
    <row r="316" spans="9:9" x14ac:dyDescent="0.2">
      <c r="I316" s="31"/>
    </row>
    <row r="317" spans="9:9" x14ac:dyDescent="0.2">
      <c r="I317" s="31"/>
    </row>
    <row r="318" spans="9:9" x14ac:dyDescent="0.2">
      <c r="I318" s="31"/>
    </row>
    <row r="319" spans="9:9" x14ac:dyDescent="0.2">
      <c r="I319" s="31"/>
    </row>
    <row r="320" spans="9:9" x14ac:dyDescent="0.2">
      <c r="I320" s="31"/>
    </row>
    <row r="321" spans="9:9" x14ac:dyDescent="0.2">
      <c r="I321" s="31"/>
    </row>
    <row r="322" spans="9:9" x14ac:dyDescent="0.2">
      <c r="I322" s="31"/>
    </row>
    <row r="323" spans="9:9" x14ac:dyDescent="0.2">
      <c r="I323" s="31"/>
    </row>
    <row r="324" spans="9:9" x14ac:dyDescent="0.2">
      <c r="I324" s="31"/>
    </row>
    <row r="325" spans="9:9" x14ac:dyDescent="0.2">
      <c r="I325" s="31"/>
    </row>
    <row r="326" spans="9:9" x14ac:dyDescent="0.2">
      <c r="I326" s="31"/>
    </row>
    <row r="327" spans="9:9" x14ac:dyDescent="0.2">
      <c r="I327" s="31"/>
    </row>
    <row r="328" spans="9:9" x14ac:dyDescent="0.2">
      <c r="I328" s="31"/>
    </row>
    <row r="329" spans="9:9" x14ac:dyDescent="0.2">
      <c r="I329" s="31"/>
    </row>
    <row r="330" spans="9:9" x14ac:dyDescent="0.2">
      <c r="I330" s="31"/>
    </row>
    <row r="331" spans="9:9" x14ac:dyDescent="0.2">
      <c r="I331" s="31"/>
    </row>
    <row r="332" spans="9:9" x14ac:dyDescent="0.2">
      <c r="I332" s="31"/>
    </row>
    <row r="333" spans="9:9" x14ac:dyDescent="0.2">
      <c r="I333" s="31"/>
    </row>
    <row r="334" spans="9:9" x14ac:dyDescent="0.2">
      <c r="I334" s="31"/>
    </row>
    <row r="335" spans="9:9" x14ac:dyDescent="0.2">
      <c r="I335" s="31"/>
    </row>
    <row r="336" spans="9:9" x14ac:dyDescent="0.2">
      <c r="I336" s="31"/>
    </row>
    <row r="337" spans="9:9" x14ac:dyDescent="0.2">
      <c r="I337" s="31"/>
    </row>
    <row r="338" spans="9:9" x14ac:dyDescent="0.2">
      <c r="I338" s="31"/>
    </row>
    <row r="339" spans="9:9" x14ac:dyDescent="0.2">
      <c r="I339" s="31"/>
    </row>
    <row r="340" spans="9:9" x14ac:dyDescent="0.2">
      <c r="I340" s="31"/>
    </row>
    <row r="341" spans="9:9" x14ac:dyDescent="0.2">
      <c r="I341" s="31"/>
    </row>
    <row r="342" spans="9:9" x14ac:dyDescent="0.2">
      <c r="I342" s="31"/>
    </row>
    <row r="343" spans="9:9" x14ac:dyDescent="0.2">
      <c r="I343" s="31"/>
    </row>
    <row r="344" spans="9:9" x14ac:dyDescent="0.2">
      <c r="I344" s="31"/>
    </row>
    <row r="345" spans="9:9" x14ac:dyDescent="0.2">
      <c r="I345" s="31"/>
    </row>
    <row r="346" spans="9:9" x14ac:dyDescent="0.2">
      <c r="I346" s="31"/>
    </row>
    <row r="347" spans="9:9" x14ac:dyDescent="0.2">
      <c r="I347" s="31"/>
    </row>
    <row r="348" spans="9:9" x14ac:dyDescent="0.2">
      <c r="I348" s="31"/>
    </row>
    <row r="349" spans="9:9" x14ac:dyDescent="0.2">
      <c r="I349" s="31"/>
    </row>
    <row r="350" spans="9:9" x14ac:dyDescent="0.2">
      <c r="I350" s="31"/>
    </row>
    <row r="351" spans="9:9" x14ac:dyDescent="0.2">
      <c r="I351" s="31"/>
    </row>
    <row r="352" spans="9:9" x14ac:dyDescent="0.2">
      <c r="I352" s="31"/>
    </row>
    <row r="353" spans="9:9" x14ac:dyDescent="0.2">
      <c r="I353" s="31"/>
    </row>
    <row r="354" spans="9:9" x14ac:dyDescent="0.2">
      <c r="I354" s="31"/>
    </row>
    <row r="355" spans="9:9" x14ac:dyDescent="0.2">
      <c r="I355" s="31"/>
    </row>
    <row r="356" spans="9:9" x14ac:dyDescent="0.2">
      <c r="I356" s="31"/>
    </row>
    <row r="357" spans="9:9" x14ac:dyDescent="0.2">
      <c r="I357" s="31"/>
    </row>
    <row r="358" spans="9:9" x14ac:dyDescent="0.2">
      <c r="I358" s="31"/>
    </row>
    <row r="359" spans="9:9" x14ac:dyDescent="0.2">
      <c r="I359" s="31"/>
    </row>
    <row r="360" spans="9:9" x14ac:dyDescent="0.2">
      <c r="I360" s="31"/>
    </row>
    <row r="361" spans="9:9" x14ac:dyDescent="0.2">
      <c r="I361" s="31"/>
    </row>
    <row r="362" spans="9:9" x14ac:dyDescent="0.2">
      <c r="I362" s="31"/>
    </row>
    <row r="363" spans="9:9" x14ac:dyDescent="0.2">
      <c r="I363" s="31"/>
    </row>
    <row r="364" spans="9:9" x14ac:dyDescent="0.2">
      <c r="I364" s="31"/>
    </row>
    <row r="365" spans="9:9" x14ac:dyDescent="0.2">
      <c r="I365" s="31"/>
    </row>
    <row r="366" spans="9:9" x14ac:dyDescent="0.2">
      <c r="I366" s="31"/>
    </row>
    <row r="367" spans="9:9" x14ac:dyDescent="0.2">
      <c r="I367" s="31"/>
    </row>
    <row r="368" spans="9:9" x14ac:dyDescent="0.2">
      <c r="I368" s="31"/>
    </row>
    <row r="369" spans="9:9" x14ac:dyDescent="0.2">
      <c r="I369" s="31"/>
    </row>
    <row r="370" spans="9:9" x14ac:dyDescent="0.2">
      <c r="I370" s="31"/>
    </row>
    <row r="371" spans="9:9" x14ac:dyDescent="0.2">
      <c r="I371" s="31"/>
    </row>
    <row r="372" spans="9:9" x14ac:dyDescent="0.2">
      <c r="I372" s="31"/>
    </row>
    <row r="373" spans="9:9" x14ac:dyDescent="0.2">
      <c r="I373" s="31"/>
    </row>
    <row r="374" spans="9:9" x14ac:dyDescent="0.2">
      <c r="I374" s="31"/>
    </row>
    <row r="375" spans="9:9" x14ac:dyDescent="0.2">
      <c r="I375" s="31"/>
    </row>
    <row r="376" spans="9:9" x14ac:dyDescent="0.2">
      <c r="I376" s="31"/>
    </row>
    <row r="377" spans="9:9" x14ac:dyDescent="0.2">
      <c r="I377" s="31"/>
    </row>
    <row r="378" spans="9:9" x14ac:dyDescent="0.2">
      <c r="I378" s="31"/>
    </row>
    <row r="379" spans="9:9" x14ac:dyDescent="0.2">
      <c r="I379" s="31"/>
    </row>
    <row r="380" spans="9:9" x14ac:dyDescent="0.2">
      <c r="I380" s="31"/>
    </row>
    <row r="381" spans="9:9" x14ac:dyDescent="0.2">
      <c r="I381" s="31"/>
    </row>
    <row r="382" spans="9:9" x14ac:dyDescent="0.2">
      <c r="I382" s="31"/>
    </row>
    <row r="383" spans="9:9" x14ac:dyDescent="0.2">
      <c r="I383" s="31"/>
    </row>
    <row r="384" spans="9:9" x14ac:dyDescent="0.2">
      <c r="I384" s="31"/>
    </row>
    <row r="385" spans="9:9" x14ac:dyDescent="0.2">
      <c r="I385" s="31"/>
    </row>
    <row r="386" spans="9:9" x14ac:dyDescent="0.2">
      <c r="I386" s="31"/>
    </row>
    <row r="387" spans="9:9" x14ac:dyDescent="0.2">
      <c r="I387" s="31"/>
    </row>
    <row r="388" spans="9:9" x14ac:dyDescent="0.2">
      <c r="I388" s="37"/>
    </row>
    <row r="389" spans="9:9" x14ac:dyDescent="0.2">
      <c r="I389" s="37"/>
    </row>
    <row r="390" spans="9:9" x14ac:dyDescent="0.2">
      <c r="I390" s="37"/>
    </row>
    <row r="391" spans="9:9" x14ac:dyDescent="0.2">
      <c r="I391" s="37"/>
    </row>
    <row r="392" spans="9:9" x14ac:dyDescent="0.2">
      <c r="I392" s="37"/>
    </row>
    <row r="393" spans="9:9" x14ac:dyDescent="0.2">
      <c r="I393" s="37"/>
    </row>
    <row r="394" spans="9:9" x14ac:dyDescent="0.2">
      <c r="I394" s="37"/>
    </row>
  </sheetData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86"/>
  <sheetViews>
    <sheetView zoomScale="85" zoomScaleNormal="85" workbookViewId="0">
      <pane xSplit="1" ySplit="2" topLeftCell="B194" activePane="bottomRight" state="frozen"/>
      <selection pane="topRight" activeCell="B1" sqref="B1"/>
      <selection pane="bottomLeft" activeCell="A3" sqref="A3"/>
      <selection pane="bottomRight" activeCell="C214" sqref="C214"/>
    </sheetView>
  </sheetViews>
  <sheetFormatPr defaultRowHeight="14.25" x14ac:dyDescent="0.2"/>
  <cols>
    <col min="1" max="4" width="15.625" customWidth="1"/>
    <col min="5" max="6" width="15.875" customWidth="1"/>
    <col min="7" max="7" width="19.125" customWidth="1"/>
    <col min="8" max="8" width="19.375" customWidth="1"/>
    <col min="9" max="10" width="14.5" customWidth="1"/>
    <col min="11" max="11" width="11.625" customWidth="1"/>
    <col min="12" max="12" width="13.25" customWidth="1"/>
    <col min="13" max="13" width="18.625" customWidth="1"/>
    <col min="14" max="14" width="20" customWidth="1"/>
    <col min="15" max="15" width="18.875" customWidth="1"/>
    <col min="16" max="16" width="16.125" customWidth="1"/>
    <col min="17" max="17" width="15.125" customWidth="1"/>
    <col min="18" max="18" width="18.875" customWidth="1"/>
    <col min="19" max="19" width="15" bestFit="1" customWidth="1"/>
    <col min="21" max="21" width="16.125" bestFit="1" customWidth="1"/>
    <col min="24" max="24" width="11.625" bestFit="1" customWidth="1"/>
  </cols>
  <sheetData>
    <row r="1" spans="1:20" ht="15.75" customHeight="1" x14ac:dyDescent="0.2">
      <c r="A1" s="70" t="s">
        <v>91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9"/>
      <c r="Q1" s="70"/>
      <c r="R1" s="13"/>
      <c r="S1" s="13"/>
      <c r="T1" s="13"/>
    </row>
    <row r="2" spans="1:20" ht="50.25" customHeight="1" x14ac:dyDescent="0.2">
      <c r="A2" s="58" t="s">
        <v>19</v>
      </c>
      <c r="B2" s="59" t="s">
        <v>100</v>
      </c>
      <c r="C2" s="61" t="s">
        <v>93</v>
      </c>
      <c r="D2" s="61" t="s">
        <v>101</v>
      </c>
      <c r="E2" s="73" t="s">
        <v>53</v>
      </c>
      <c r="F2" s="62" t="s">
        <v>54</v>
      </c>
      <c r="G2" s="62" t="s">
        <v>55</v>
      </c>
      <c r="H2" s="62" t="s">
        <v>56</v>
      </c>
      <c r="I2" s="62" t="s">
        <v>59</v>
      </c>
      <c r="J2" s="62" t="s">
        <v>60</v>
      </c>
      <c r="K2" s="62" t="s">
        <v>57</v>
      </c>
      <c r="L2" s="62" t="s">
        <v>58</v>
      </c>
      <c r="M2" s="62" t="s">
        <v>61</v>
      </c>
      <c r="N2" s="62" t="s">
        <v>64</v>
      </c>
      <c r="O2" s="60" t="s">
        <v>62</v>
      </c>
      <c r="P2" s="78" t="s">
        <v>63</v>
      </c>
      <c r="Q2" s="78" t="s">
        <v>49</v>
      </c>
    </row>
    <row r="3" spans="1:20" x14ac:dyDescent="0.2">
      <c r="A3" s="8">
        <v>39814</v>
      </c>
      <c r="B3" s="16">
        <v>47847</v>
      </c>
      <c r="C3" s="16">
        <v>3529.6305299999999</v>
      </c>
      <c r="D3" s="16"/>
      <c r="E3" s="106">
        <v>84.885999999999996</v>
      </c>
      <c r="F3" s="106">
        <v>116.21599999999999</v>
      </c>
      <c r="G3" s="106">
        <v>1.0580000000000001</v>
      </c>
      <c r="H3" s="106">
        <v>0.76500000000000001</v>
      </c>
      <c r="I3" s="108" t="s">
        <v>30</v>
      </c>
      <c r="J3" s="108" t="s">
        <v>30</v>
      </c>
      <c r="K3" s="32" t="s">
        <v>30</v>
      </c>
      <c r="L3" s="32" t="s">
        <v>30</v>
      </c>
      <c r="M3" s="31" t="s">
        <v>30</v>
      </c>
      <c r="N3" s="31" t="s">
        <v>30</v>
      </c>
      <c r="O3" s="69" t="s">
        <v>30</v>
      </c>
      <c r="P3" s="69" t="s">
        <v>30</v>
      </c>
      <c r="Q3" s="75"/>
    </row>
    <row r="4" spans="1:20" x14ac:dyDescent="0.2">
      <c r="A4" s="8">
        <v>39845</v>
      </c>
      <c r="B4" s="16">
        <v>52074</v>
      </c>
      <c r="C4" s="16">
        <v>2804.3876299999997</v>
      </c>
      <c r="D4" s="16"/>
      <c r="E4" s="106">
        <v>84.846999999999994</v>
      </c>
      <c r="F4" s="106">
        <v>115.73399999999999</v>
      </c>
      <c r="G4" s="106">
        <v>0.66300000000000003</v>
      </c>
      <c r="H4" s="106">
        <v>0.45200000000000001</v>
      </c>
      <c r="I4" s="106" t="s">
        <v>30</v>
      </c>
      <c r="J4" s="106" t="s">
        <v>30</v>
      </c>
      <c r="K4" s="31" t="s">
        <v>30</v>
      </c>
      <c r="L4" s="31" t="s">
        <v>30</v>
      </c>
      <c r="M4" s="31" t="s">
        <v>30</v>
      </c>
      <c r="N4" s="31" t="s">
        <v>30</v>
      </c>
      <c r="O4" s="18" t="s">
        <v>30</v>
      </c>
      <c r="P4" s="18" t="s">
        <v>30</v>
      </c>
      <c r="Q4" s="76"/>
    </row>
    <row r="5" spans="1:20" x14ac:dyDescent="0.2">
      <c r="A5" s="8">
        <v>39873</v>
      </c>
      <c r="B5" s="16">
        <v>47989</v>
      </c>
      <c r="C5" s="16">
        <v>3221.1014300000002</v>
      </c>
      <c r="D5" s="16"/>
      <c r="E5" s="106">
        <v>84.899000000000001</v>
      </c>
      <c r="F5" s="106">
        <v>115.50700000000001</v>
      </c>
      <c r="G5" s="106">
        <v>0.72399999999999998</v>
      </c>
      <c r="H5" s="106">
        <v>0.47699999999999998</v>
      </c>
      <c r="I5" s="106" t="s">
        <v>30</v>
      </c>
      <c r="J5" s="106" t="s">
        <v>30</v>
      </c>
      <c r="K5" s="31" t="s">
        <v>30</v>
      </c>
      <c r="L5" s="31" t="s">
        <v>30</v>
      </c>
      <c r="M5" s="31" t="s">
        <v>30</v>
      </c>
      <c r="N5" s="31" t="s">
        <v>30</v>
      </c>
      <c r="O5" s="18" t="s">
        <v>30</v>
      </c>
      <c r="P5" s="18" t="s">
        <v>30</v>
      </c>
      <c r="Q5" s="76"/>
    </row>
    <row r="6" spans="1:20" x14ac:dyDescent="0.2">
      <c r="A6" s="8">
        <v>39904</v>
      </c>
      <c r="B6" s="16">
        <v>58460</v>
      </c>
      <c r="C6" s="16">
        <v>3160.7477699999999</v>
      </c>
      <c r="D6" s="16"/>
      <c r="E6" s="106">
        <v>85.441999999999993</v>
      </c>
      <c r="F6" s="106">
        <v>115.586</v>
      </c>
      <c r="G6" s="106">
        <v>0.78</v>
      </c>
      <c r="H6" s="106">
        <v>0.47699999999999998</v>
      </c>
      <c r="I6" s="106" t="s">
        <v>30</v>
      </c>
      <c r="J6" s="106" t="s">
        <v>30</v>
      </c>
      <c r="K6" s="31" t="s">
        <v>30</v>
      </c>
      <c r="L6" s="31" t="s">
        <v>30</v>
      </c>
      <c r="M6" s="31" t="s">
        <v>30</v>
      </c>
      <c r="N6" s="31" t="s">
        <v>30</v>
      </c>
      <c r="O6" s="18" t="s">
        <v>30</v>
      </c>
      <c r="P6" s="18" t="s">
        <v>30</v>
      </c>
      <c r="Q6" s="76"/>
    </row>
    <row r="7" spans="1:20" x14ac:dyDescent="0.2">
      <c r="A7" s="8">
        <v>39934</v>
      </c>
      <c r="B7" s="16">
        <v>43534</v>
      </c>
      <c r="C7" s="16">
        <v>3695.3986800000002</v>
      </c>
      <c r="D7" s="16"/>
      <c r="E7" s="106">
        <v>85.596999999999994</v>
      </c>
      <c r="F7" s="106">
        <v>115.723</v>
      </c>
      <c r="G7" s="106">
        <v>0.92300000000000004</v>
      </c>
      <c r="H7" s="106">
        <v>0.59799999999999998</v>
      </c>
      <c r="I7" s="106" t="s">
        <v>30</v>
      </c>
      <c r="J7" s="106" t="s">
        <v>30</v>
      </c>
      <c r="K7" s="31" t="s">
        <v>30</v>
      </c>
      <c r="L7" s="31" t="s">
        <v>30</v>
      </c>
      <c r="M7" s="31" t="s">
        <v>30</v>
      </c>
      <c r="N7" s="31" t="s">
        <v>30</v>
      </c>
      <c r="O7" s="18" t="s">
        <v>30</v>
      </c>
      <c r="P7" s="18" t="s">
        <v>30</v>
      </c>
      <c r="Q7" s="76"/>
    </row>
    <row r="8" spans="1:20" x14ac:dyDescent="0.2">
      <c r="A8" s="8">
        <v>39965</v>
      </c>
      <c r="B8" s="16">
        <v>51608</v>
      </c>
      <c r="C8" s="16">
        <v>4063.0140800000004</v>
      </c>
      <c r="D8" s="16"/>
      <c r="E8" s="106">
        <v>85.87</v>
      </c>
      <c r="F8" s="106">
        <v>115.863</v>
      </c>
      <c r="G8" s="106">
        <v>0.98299999999999998</v>
      </c>
      <c r="H8" s="106">
        <v>0.67600000000000005</v>
      </c>
      <c r="I8" s="106" t="s">
        <v>30</v>
      </c>
      <c r="J8" s="106" t="s">
        <v>30</v>
      </c>
      <c r="K8" s="31" t="s">
        <v>30</v>
      </c>
      <c r="L8" s="31" t="s">
        <v>30</v>
      </c>
      <c r="M8" s="31" t="s">
        <v>30</v>
      </c>
      <c r="N8" s="31" t="s">
        <v>30</v>
      </c>
      <c r="O8" s="18" t="s">
        <v>30</v>
      </c>
      <c r="P8" s="18" t="s">
        <v>30</v>
      </c>
      <c r="Q8" s="76"/>
    </row>
    <row r="9" spans="1:20" x14ac:dyDescent="0.2">
      <c r="A9" s="8">
        <v>39995</v>
      </c>
      <c r="B9" s="16">
        <v>56028</v>
      </c>
      <c r="C9" s="16">
        <v>4395.0129999999999</v>
      </c>
      <c r="D9" s="16"/>
      <c r="E9" s="106">
        <v>86.430999999999997</v>
      </c>
      <c r="F9" s="106">
        <v>116.26</v>
      </c>
      <c r="G9" s="106">
        <v>1.3480000000000001</v>
      </c>
      <c r="H9" s="106">
        <v>0.81399999999999995</v>
      </c>
      <c r="I9" s="106" t="s">
        <v>30</v>
      </c>
      <c r="J9" s="106" t="s">
        <v>30</v>
      </c>
      <c r="K9" s="31" t="s">
        <v>30</v>
      </c>
      <c r="L9" s="31" t="s">
        <v>30</v>
      </c>
      <c r="M9" s="31" t="s">
        <v>30</v>
      </c>
      <c r="N9" s="31" t="s">
        <v>30</v>
      </c>
      <c r="O9" s="18" t="s">
        <v>30</v>
      </c>
      <c r="P9" s="18" t="s">
        <v>30</v>
      </c>
      <c r="Q9" s="76"/>
    </row>
    <row r="10" spans="1:20" x14ac:dyDescent="0.2">
      <c r="A10" s="8">
        <v>40026</v>
      </c>
      <c r="B10" s="16">
        <v>52143</v>
      </c>
      <c r="C10" s="16">
        <v>3495.7385599999998</v>
      </c>
      <c r="D10" s="16"/>
      <c r="E10" s="106">
        <v>86.603999999999999</v>
      </c>
      <c r="F10" s="106">
        <v>116.386</v>
      </c>
      <c r="G10" s="106">
        <v>0.97399999999999998</v>
      </c>
      <c r="H10" s="106">
        <v>0.56899999999999995</v>
      </c>
      <c r="I10" s="106" t="s">
        <v>30</v>
      </c>
      <c r="J10" s="106" t="s">
        <v>30</v>
      </c>
      <c r="K10" s="31" t="s">
        <v>30</v>
      </c>
      <c r="L10" s="31" t="s">
        <v>30</v>
      </c>
      <c r="M10" s="31" t="s">
        <v>30</v>
      </c>
      <c r="N10" s="31" t="s">
        <v>30</v>
      </c>
      <c r="O10" s="18" t="s">
        <v>30</v>
      </c>
      <c r="P10" s="18" t="s">
        <v>30</v>
      </c>
      <c r="Q10" s="76"/>
    </row>
    <row r="11" spans="1:20" x14ac:dyDescent="0.2">
      <c r="A11" s="8">
        <v>40057</v>
      </c>
      <c r="B11" s="16">
        <v>47929</v>
      </c>
      <c r="C11" s="16">
        <v>3303.9827700000001</v>
      </c>
      <c r="D11" s="16"/>
      <c r="E11" s="106">
        <v>86.912999999999997</v>
      </c>
      <c r="F11" s="106">
        <v>116.383</v>
      </c>
      <c r="G11" s="106">
        <v>0.91300000000000003</v>
      </c>
      <c r="H11" s="106">
        <v>0.52100000000000002</v>
      </c>
      <c r="I11" s="106" t="s">
        <v>30</v>
      </c>
      <c r="J11" s="106" t="s">
        <v>30</v>
      </c>
      <c r="K11" s="31" t="s">
        <v>30</v>
      </c>
      <c r="L11" s="31" t="s">
        <v>30</v>
      </c>
      <c r="M11" s="31" t="s">
        <v>30</v>
      </c>
      <c r="N11" s="31" t="s">
        <v>30</v>
      </c>
      <c r="O11" s="18" t="s">
        <v>30</v>
      </c>
      <c r="P11" s="18" t="s">
        <v>30</v>
      </c>
      <c r="Q11" s="76"/>
    </row>
    <row r="12" spans="1:20" x14ac:dyDescent="0.2">
      <c r="A12" s="8">
        <v>40087</v>
      </c>
      <c r="B12" s="16">
        <v>56165</v>
      </c>
      <c r="C12" s="16">
        <v>3282.3739500000001</v>
      </c>
      <c r="D12" s="16"/>
      <c r="E12" s="106">
        <v>87.316000000000003</v>
      </c>
      <c r="F12" s="106">
        <v>116.10299999999999</v>
      </c>
      <c r="G12" s="106">
        <v>1.0529999999999999</v>
      </c>
      <c r="H12" s="106">
        <v>0.58099999999999996</v>
      </c>
      <c r="I12" s="106" t="s">
        <v>30</v>
      </c>
      <c r="J12" s="106" t="s">
        <v>30</v>
      </c>
      <c r="K12" s="31" t="s">
        <v>30</v>
      </c>
      <c r="L12" s="31" t="s">
        <v>30</v>
      </c>
      <c r="M12" s="31" t="s">
        <v>30</v>
      </c>
      <c r="N12" s="31" t="s">
        <v>30</v>
      </c>
      <c r="O12" s="18" t="s">
        <v>30</v>
      </c>
      <c r="P12" s="18" t="s">
        <v>30</v>
      </c>
      <c r="Q12" s="76"/>
    </row>
    <row r="13" spans="1:20" x14ac:dyDescent="0.2">
      <c r="A13" s="8">
        <v>40118</v>
      </c>
      <c r="B13" s="16">
        <v>48196</v>
      </c>
      <c r="C13" s="16">
        <v>3125.1647500000004</v>
      </c>
      <c r="D13" s="16"/>
      <c r="E13" s="106">
        <v>87.837000000000003</v>
      </c>
      <c r="F13" s="106">
        <v>116.059</v>
      </c>
      <c r="G13" s="106">
        <v>0.999</v>
      </c>
      <c r="H13" s="106">
        <v>0.60199999999999998</v>
      </c>
      <c r="I13" s="106" t="s">
        <v>30</v>
      </c>
      <c r="J13" s="106" t="s">
        <v>30</v>
      </c>
      <c r="K13" s="31" t="s">
        <v>30</v>
      </c>
      <c r="L13" s="31" t="s">
        <v>30</v>
      </c>
      <c r="M13" s="31" t="s">
        <v>30</v>
      </c>
      <c r="N13" s="31" t="s">
        <v>30</v>
      </c>
      <c r="O13" s="18" t="s">
        <v>30</v>
      </c>
      <c r="P13" s="18" t="s">
        <v>30</v>
      </c>
      <c r="Q13" s="76"/>
    </row>
    <row r="14" spans="1:20" x14ac:dyDescent="0.2">
      <c r="A14" s="9">
        <v>40148</v>
      </c>
      <c r="B14" s="17">
        <v>60286</v>
      </c>
      <c r="C14" s="17">
        <v>4249.9965999999995</v>
      </c>
      <c r="D14" s="17"/>
      <c r="E14" s="107">
        <v>88.317999999999998</v>
      </c>
      <c r="F14" s="107">
        <v>116.06</v>
      </c>
      <c r="G14" s="107">
        <v>1.016</v>
      </c>
      <c r="H14" s="107">
        <v>0.63200000000000001</v>
      </c>
      <c r="I14" s="107" t="s">
        <v>30</v>
      </c>
      <c r="J14" s="107" t="s">
        <v>30</v>
      </c>
      <c r="K14" s="33" t="s">
        <v>30</v>
      </c>
      <c r="L14" s="33" t="s">
        <v>30</v>
      </c>
      <c r="M14" s="33" t="s">
        <v>30</v>
      </c>
      <c r="N14" s="33" t="s">
        <v>30</v>
      </c>
      <c r="O14" s="19" t="s">
        <v>30</v>
      </c>
      <c r="P14" s="19" t="s">
        <v>30</v>
      </c>
      <c r="Q14" s="77"/>
    </row>
    <row r="15" spans="1:20" x14ac:dyDescent="0.2">
      <c r="A15" s="8">
        <v>40179</v>
      </c>
      <c r="B15" s="16">
        <v>44450</v>
      </c>
      <c r="C15" s="16">
        <v>3025.5834900000004</v>
      </c>
      <c r="D15" s="16"/>
      <c r="E15" s="108">
        <v>88.52</v>
      </c>
      <c r="F15" s="108">
        <v>117.36499999999999</v>
      </c>
      <c r="G15" s="108">
        <v>0.92600000000000005</v>
      </c>
      <c r="H15" s="108">
        <v>0.51700000000000002</v>
      </c>
      <c r="I15" s="108" t="s">
        <v>30</v>
      </c>
      <c r="J15" s="108" t="s">
        <v>30</v>
      </c>
      <c r="K15" s="32" t="s">
        <v>30</v>
      </c>
      <c r="L15" s="32" t="s">
        <v>30</v>
      </c>
      <c r="M15" s="32" t="s">
        <v>30</v>
      </c>
      <c r="N15" s="32" t="s">
        <v>30</v>
      </c>
      <c r="O15" s="69" t="s">
        <v>30</v>
      </c>
      <c r="P15" s="69" t="s">
        <v>30</v>
      </c>
      <c r="Q15" s="75"/>
    </row>
    <row r="16" spans="1:20" x14ac:dyDescent="0.2">
      <c r="A16" s="8">
        <v>40210</v>
      </c>
      <c r="B16" s="16">
        <v>54642</v>
      </c>
      <c r="C16" s="16">
        <v>2794.0562999999997</v>
      </c>
      <c r="D16" s="16"/>
      <c r="E16" s="106">
        <v>89.081000000000003</v>
      </c>
      <c r="F16" s="106">
        <v>116.999</v>
      </c>
      <c r="G16" s="106">
        <v>0.56100000000000005</v>
      </c>
      <c r="H16" s="106">
        <v>0.311</v>
      </c>
      <c r="I16" s="106" t="s">
        <v>30</v>
      </c>
      <c r="J16" s="106" t="s">
        <v>30</v>
      </c>
      <c r="K16" s="31" t="s">
        <v>30</v>
      </c>
      <c r="L16" s="31" t="s">
        <v>30</v>
      </c>
      <c r="M16" s="31" t="s">
        <v>30</v>
      </c>
      <c r="N16" s="31" t="s">
        <v>30</v>
      </c>
      <c r="O16" s="18" t="s">
        <v>30</v>
      </c>
      <c r="P16" s="18" t="s">
        <v>30</v>
      </c>
      <c r="Q16" s="76"/>
    </row>
    <row r="17" spans="1:17" x14ac:dyDescent="0.2">
      <c r="A17" s="8">
        <v>40238</v>
      </c>
      <c r="B17" s="16">
        <v>64055.000000000007</v>
      </c>
      <c r="C17" s="16">
        <v>3841.95849</v>
      </c>
      <c r="D17" s="16"/>
      <c r="E17" s="106">
        <v>88.923000000000002</v>
      </c>
      <c r="F17" s="106">
        <v>116.47199999999999</v>
      </c>
      <c r="G17" s="106">
        <v>1.4039999999999999</v>
      </c>
      <c r="H17" s="106">
        <v>0.86</v>
      </c>
      <c r="I17" s="106" t="s">
        <v>30</v>
      </c>
      <c r="J17" s="106" t="s">
        <v>30</v>
      </c>
      <c r="K17" s="31" t="s">
        <v>30</v>
      </c>
      <c r="L17" s="31" t="s">
        <v>30</v>
      </c>
      <c r="M17" s="31" t="s">
        <v>30</v>
      </c>
      <c r="N17" s="31" t="s">
        <v>30</v>
      </c>
      <c r="O17" s="18" t="s">
        <v>30</v>
      </c>
      <c r="P17" s="18" t="s">
        <v>30</v>
      </c>
      <c r="Q17" s="76"/>
    </row>
    <row r="18" spans="1:17" x14ac:dyDescent="0.2">
      <c r="A18" s="8">
        <v>40269</v>
      </c>
      <c r="B18" s="16">
        <v>49635</v>
      </c>
      <c r="C18" s="16">
        <v>3934.1347000000001</v>
      </c>
      <c r="D18" s="16"/>
      <c r="E18" s="106">
        <v>89.278000000000006</v>
      </c>
      <c r="F18" s="106">
        <v>116.304</v>
      </c>
      <c r="G18" s="106">
        <v>1.6559999999999999</v>
      </c>
      <c r="H18" s="106">
        <v>1.006</v>
      </c>
      <c r="I18" s="106" t="s">
        <v>30</v>
      </c>
      <c r="J18" s="106" t="s">
        <v>30</v>
      </c>
      <c r="K18" s="31" t="s">
        <v>30</v>
      </c>
      <c r="L18" s="31" t="s">
        <v>30</v>
      </c>
      <c r="M18" s="31" t="s">
        <v>30</v>
      </c>
      <c r="N18" s="31" t="s">
        <v>30</v>
      </c>
      <c r="O18" s="18" t="s">
        <v>30</v>
      </c>
      <c r="P18" s="18" t="s">
        <v>30</v>
      </c>
      <c r="Q18" s="76"/>
    </row>
    <row r="19" spans="1:17" x14ac:dyDescent="0.2">
      <c r="A19" s="8">
        <v>40299</v>
      </c>
      <c r="B19" s="16">
        <v>50142</v>
      </c>
      <c r="C19" s="16">
        <v>3661.7792199999999</v>
      </c>
      <c r="D19" s="16"/>
      <c r="E19" s="106">
        <v>90.046999999999997</v>
      </c>
      <c r="F19" s="106">
        <v>116.414</v>
      </c>
      <c r="G19" s="106">
        <v>1.6870000000000001</v>
      </c>
      <c r="H19" s="106">
        <v>1.0489999999999999</v>
      </c>
      <c r="I19" s="106" t="s">
        <v>30</v>
      </c>
      <c r="J19" s="106" t="s">
        <v>30</v>
      </c>
      <c r="K19" s="31" t="s">
        <v>30</v>
      </c>
      <c r="L19" s="31" t="s">
        <v>30</v>
      </c>
      <c r="M19" s="31" t="s">
        <v>30</v>
      </c>
      <c r="N19" s="31" t="s">
        <v>30</v>
      </c>
      <c r="O19" s="18" t="s">
        <v>30</v>
      </c>
      <c r="P19" s="18" t="s">
        <v>30</v>
      </c>
      <c r="Q19" s="76"/>
    </row>
    <row r="20" spans="1:17" x14ac:dyDescent="0.2">
      <c r="A20" s="8">
        <v>40330</v>
      </c>
      <c r="B20" s="16">
        <v>57383</v>
      </c>
      <c r="C20" s="16">
        <v>4169.52981</v>
      </c>
      <c r="D20" s="16"/>
      <c r="E20" s="106">
        <v>91.103999999999999</v>
      </c>
      <c r="F20" s="106">
        <v>116.82899999999999</v>
      </c>
      <c r="G20" s="106">
        <v>1.776</v>
      </c>
      <c r="H20" s="106">
        <v>1.0669999999999999</v>
      </c>
      <c r="I20" s="106" t="s">
        <v>30</v>
      </c>
      <c r="J20" s="106" t="s">
        <v>30</v>
      </c>
      <c r="K20" s="31" t="s">
        <v>30</v>
      </c>
      <c r="L20" s="31" t="s">
        <v>30</v>
      </c>
      <c r="M20" s="31" t="s">
        <v>30</v>
      </c>
      <c r="N20" s="31" t="s">
        <v>30</v>
      </c>
      <c r="O20" s="18" t="s">
        <v>30</v>
      </c>
      <c r="P20" s="18" t="s">
        <v>30</v>
      </c>
      <c r="Q20" s="76"/>
    </row>
    <row r="21" spans="1:17" x14ac:dyDescent="0.2">
      <c r="A21" s="8">
        <v>40360</v>
      </c>
      <c r="B21" s="16">
        <v>56838</v>
      </c>
      <c r="C21" s="16">
        <v>3760.8769600000001</v>
      </c>
      <c r="D21" s="16"/>
      <c r="E21" s="106">
        <v>91.971999999999994</v>
      </c>
      <c r="F21" s="106">
        <v>117.051</v>
      </c>
      <c r="G21" s="106">
        <v>1.5669999999999999</v>
      </c>
      <c r="H21" s="106">
        <v>0.80100000000000005</v>
      </c>
      <c r="I21" s="106" t="s">
        <v>30</v>
      </c>
      <c r="J21" s="106" t="s">
        <v>30</v>
      </c>
      <c r="K21" s="31" t="s">
        <v>30</v>
      </c>
      <c r="L21" s="31" t="s">
        <v>30</v>
      </c>
      <c r="M21" s="31" t="s">
        <v>30</v>
      </c>
      <c r="N21" s="31" t="s">
        <v>30</v>
      </c>
      <c r="O21" s="18" t="s">
        <v>30</v>
      </c>
      <c r="P21" s="18" t="s">
        <v>30</v>
      </c>
      <c r="Q21" s="76"/>
    </row>
    <row r="22" spans="1:17" x14ac:dyDescent="0.2">
      <c r="A22" s="8">
        <v>40391</v>
      </c>
      <c r="B22" s="16">
        <v>55352</v>
      </c>
      <c r="C22" s="16">
        <v>3842.7382600000001</v>
      </c>
      <c r="D22" s="16"/>
      <c r="E22" s="106">
        <v>92.906000000000006</v>
      </c>
      <c r="F22" s="106">
        <v>117.271</v>
      </c>
      <c r="G22" s="106">
        <v>1.47</v>
      </c>
      <c r="H22" s="106">
        <v>0.74099999999999999</v>
      </c>
      <c r="I22" s="106" t="s">
        <v>30</v>
      </c>
      <c r="J22" s="106" t="s">
        <v>30</v>
      </c>
      <c r="K22" s="31" t="s">
        <v>30</v>
      </c>
      <c r="L22" s="31" t="s">
        <v>30</v>
      </c>
      <c r="M22" s="31" t="s">
        <v>30</v>
      </c>
      <c r="N22" s="31" t="s">
        <v>30</v>
      </c>
      <c r="O22" s="18" t="s">
        <v>30</v>
      </c>
      <c r="P22" s="18" t="s">
        <v>30</v>
      </c>
      <c r="Q22" s="76"/>
    </row>
    <row r="23" spans="1:17" x14ac:dyDescent="0.2">
      <c r="A23" s="8">
        <v>40422</v>
      </c>
      <c r="B23" s="16">
        <v>55428</v>
      </c>
      <c r="C23" s="16">
        <v>3144.9500800000001</v>
      </c>
      <c r="D23" s="16"/>
      <c r="E23" s="106">
        <v>93.697000000000003</v>
      </c>
      <c r="F23" s="106">
        <v>117.4</v>
      </c>
      <c r="G23" s="106">
        <v>1.286</v>
      </c>
      <c r="H23" s="106">
        <v>0.66700000000000004</v>
      </c>
      <c r="I23" s="106" t="s">
        <v>30</v>
      </c>
      <c r="J23" s="106" t="s">
        <v>30</v>
      </c>
      <c r="K23" s="31" t="s">
        <v>30</v>
      </c>
      <c r="L23" s="31" t="s">
        <v>30</v>
      </c>
      <c r="M23" s="31" t="s">
        <v>30</v>
      </c>
      <c r="N23" s="31" t="s">
        <v>30</v>
      </c>
      <c r="O23" s="18" t="s">
        <v>30</v>
      </c>
      <c r="P23" s="18" t="s">
        <v>30</v>
      </c>
      <c r="Q23" s="76"/>
    </row>
    <row r="24" spans="1:17" x14ac:dyDescent="0.2">
      <c r="A24" s="8">
        <v>40452</v>
      </c>
      <c r="B24" s="16">
        <v>56010</v>
      </c>
      <c r="C24" s="16">
        <v>4320.8022199999996</v>
      </c>
      <c r="D24" s="16"/>
      <c r="E24" s="106">
        <v>94.843000000000004</v>
      </c>
      <c r="F24" s="106">
        <v>117.42700000000001</v>
      </c>
      <c r="G24" s="106">
        <v>1.716</v>
      </c>
      <c r="H24" s="106">
        <v>0.91700000000000004</v>
      </c>
      <c r="I24" s="106" t="s">
        <v>30</v>
      </c>
      <c r="J24" s="106" t="s">
        <v>30</v>
      </c>
      <c r="K24" s="31" t="s">
        <v>30</v>
      </c>
      <c r="L24" s="31" t="s">
        <v>30</v>
      </c>
      <c r="M24" s="31" t="s">
        <v>30</v>
      </c>
      <c r="N24" s="31" t="s">
        <v>30</v>
      </c>
      <c r="O24" s="18" t="s">
        <v>30</v>
      </c>
      <c r="P24" s="18" t="s">
        <v>30</v>
      </c>
      <c r="Q24" s="76"/>
    </row>
    <row r="25" spans="1:17" x14ac:dyDescent="0.2">
      <c r="A25" s="8">
        <v>40483</v>
      </c>
      <c r="B25" s="16">
        <v>51691</v>
      </c>
      <c r="C25" s="16">
        <v>4028.0495800000003</v>
      </c>
      <c r="D25" s="16"/>
      <c r="E25" s="106">
        <v>95.427999999999997</v>
      </c>
      <c r="F25" s="106">
        <v>117.527</v>
      </c>
      <c r="G25" s="106">
        <v>1.3280000000000001</v>
      </c>
      <c r="H25" s="106">
        <v>0.64200000000000002</v>
      </c>
      <c r="I25" s="106" t="s">
        <v>30</v>
      </c>
      <c r="J25" s="106" t="s">
        <v>30</v>
      </c>
      <c r="K25" s="31" t="s">
        <v>30</v>
      </c>
      <c r="L25" s="31" t="s">
        <v>30</v>
      </c>
      <c r="M25" s="31" t="s">
        <v>30</v>
      </c>
      <c r="N25" s="31" t="s">
        <v>30</v>
      </c>
      <c r="O25" s="18" t="s">
        <v>30</v>
      </c>
      <c r="P25" s="18" t="s">
        <v>30</v>
      </c>
      <c r="Q25" s="76"/>
    </row>
    <row r="26" spans="1:17" x14ac:dyDescent="0.2">
      <c r="A26" s="9">
        <v>40513</v>
      </c>
      <c r="B26" s="17">
        <v>60794</v>
      </c>
      <c r="C26" s="17">
        <v>4953.6313</v>
      </c>
      <c r="D26" s="17"/>
      <c r="E26" s="107">
        <v>96.259</v>
      </c>
      <c r="F26" s="107">
        <v>117.575</v>
      </c>
      <c r="G26" s="107">
        <v>1.4330000000000001</v>
      </c>
      <c r="H26" s="107">
        <v>0.68500000000000005</v>
      </c>
      <c r="I26" s="107" t="s">
        <v>30</v>
      </c>
      <c r="J26" s="107" t="s">
        <v>30</v>
      </c>
      <c r="K26" s="33" t="s">
        <v>30</v>
      </c>
      <c r="L26" s="33" t="s">
        <v>30</v>
      </c>
      <c r="M26" s="33" t="s">
        <v>30</v>
      </c>
      <c r="N26" s="33" t="s">
        <v>30</v>
      </c>
      <c r="O26" s="19" t="s">
        <v>30</v>
      </c>
      <c r="P26" s="19" t="s">
        <v>30</v>
      </c>
      <c r="Q26" s="77"/>
    </row>
    <row r="27" spans="1:17" x14ac:dyDescent="0.2">
      <c r="A27" s="8">
        <v>40544</v>
      </c>
      <c r="B27" s="16">
        <v>52080</v>
      </c>
      <c r="C27" s="16">
        <v>3680.13357</v>
      </c>
      <c r="D27" s="16"/>
      <c r="E27" s="108">
        <v>99.652000000000001</v>
      </c>
      <c r="F27" s="108">
        <v>117.488</v>
      </c>
      <c r="G27" s="108">
        <v>1.768</v>
      </c>
      <c r="H27" s="108">
        <v>0.79100000000000004</v>
      </c>
      <c r="I27" s="108" t="s">
        <v>30</v>
      </c>
      <c r="J27" s="108" t="s">
        <v>30</v>
      </c>
      <c r="K27" s="32" t="s">
        <v>30</v>
      </c>
      <c r="L27" s="32" t="s">
        <v>30</v>
      </c>
      <c r="M27" s="32" t="s">
        <v>30</v>
      </c>
      <c r="N27" s="32" t="s">
        <v>30</v>
      </c>
      <c r="O27" s="69" t="s">
        <v>30</v>
      </c>
      <c r="P27" s="69" t="s">
        <v>30</v>
      </c>
      <c r="Q27" s="75"/>
    </row>
    <row r="28" spans="1:17" x14ac:dyDescent="0.2">
      <c r="A28" s="8">
        <v>40575</v>
      </c>
      <c r="B28" s="16">
        <v>57144</v>
      </c>
      <c r="C28" s="16">
        <v>3749.1468599999998</v>
      </c>
      <c r="D28" s="16"/>
      <c r="E28" s="106">
        <v>97.923000000000002</v>
      </c>
      <c r="F28" s="106">
        <v>117.371</v>
      </c>
      <c r="G28" s="106">
        <v>1.5880000000000001</v>
      </c>
      <c r="H28" s="106">
        <v>0.746</v>
      </c>
      <c r="I28" s="106" t="s">
        <v>30</v>
      </c>
      <c r="J28" s="106" t="s">
        <v>30</v>
      </c>
      <c r="K28" s="31" t="s">
        <v>30</v>
      </c>
      <c r="L28" s="31" t="s">
        <v>30</v>
      </c>
      <c r="M28" s="31" t="s">
        <v>30</v>
      </c>
      <c r="N28" s="31" t="s">
        <v>30</v>
      </c>
      <c r="O28" s="18" t="s">
        <v>30</v>
      </c>
      <c r="P28" s="18" t="s">
        <v>30</v>
      </c>
      <c r="Q28" s="76"/>
    </row>
    <row r="29" spans="1:17" x14ac:dyDescent="0.2">
      <c r="A29" s="8">
        <v>40603</v>
      </c>
      <c r="B29" s="16">
        <v>59758</v>
      </c>
      <c r="C29" s="16">
        <v>3941.8214500000004</v>
      </c>
      <c r="D29" s="16"/>
      <c r="E29" s="106">
        <v>98.825000000000003</v>
      </c>
      <c r="F29" s="106">
        <v>117.24</v>
      </c>
      <c r="G29" s="106">
        <v>1.704</v>
      </c>
      <c r="H29" s="106">
        <v>0.79700000000000004</v>
      </c>
      <c r="I29" s="106" t="s">
        <v>30</v>
      </c>
      <c r="J29" s="106" t="s">
        <v>30</v>
      </c>
      <c r="K29" s="31" t="s">
        <v>30</v>
      </c>
      <c r="L29" s="31" t="s">
        <v>30</v>
      </c>
      <c r="M29" s="31" t="s">
        <v>30</v>
      </c>
      <c r="N29" s="31" t="s">
        <v>30</v>
      </c>
      <c r="O29" s="18" t="s">
        <v>30</v>
      </c>
      <c r="P29" s="18" t="s">
        <v>30</v>
      </c>
      <c r="Q29" s="76"/>
    </row>
    <row r="30" spans="1:17" x14ac:dyDescent="0.2">
      <c r="A30" s="8">
        <v>40634</v>
      </c>
      <c r="B30" s="16">
        <v>59369</v>
      </c>
      <c r="C30" s="16">
        <v>3912.99008</v>
      </c>
      <c r="D30" s="16"/>
      <c r="E30" s="106">
        <v>99.843000000000004</v>
      </c>
      <c r="F30" s="106">
        <v>117.11199999999999</v>
      </c>
      <c r="G30" s="106">
        <v>1.373</v>
      </c>
      <c r="H30" s="106">
        <v>0.61199999999999999</v>
      </c>
      <c r="I30" s="106" t="s">
        <v>30</v>
      </c>
      <c r="J30" s="106" t="s">
        <v>30</v>
      </c>
      <c r="K30" s="31" t="s">
        <v>30</v>
      </c>
      <c r="L30" s="31" t="s">
        <v>30</v>
      </c>
      <c r="M30" s="31" t="s">
        <v>30</v>
      </c>
      <c r="N30" s="31" t="s">
        <v>30</v>
      </c>
      <c r="O30" s="18" t="s">
        <v>30</v>
      </c>
      <c r="P30" s="18" t="s">
        <v>30</v>
      </c>
      <c r="Q30" s="76"/>
    </row>
    <row r="31" spans="1:17" x14ac:dyDescent="0.2">
      <c r="A31" s="8">
        <v>40664</v>
      </c>
      <c r="B31" s="16">
        <v>53013</v>
      </c>
      <c r="C31" s="16">
        <v>4115.5771300000006</v>
      </c>
      <c r="D31" s="16"/>
      <c r="E31" s="106">
        <v>100.78400000000001</v>
      </c>
      <c r="F31" s="106">
        <v>116.881</v>
      </c>
      <c r="G31" s="106">
        <v>1.6160000000000001</v>
      </c>
      <c r="H31" s="106">
        <v>0.746</v>
      </c>
      <c r="I31" s="106" t="s">
        <v>30</v>
      </c>
      <c r="J31" s="106" t="s">
        <v>30</v>
      </c>
      <c r="K31" s="31" t="s">
        <v>30</v>
      </c>
      <c r="L31" s="31" t="s">
        <v>30</v>
      </c>
      <c r="M31" s="31" t="s">
        <v>30</v>
      </c>
      <c r="N31" s="31" t="s">
        <v>30</v>
      </c>
      <c r="O31" s="18" t="s">
        <v>30</v>
      </c>
      <c r="P31" s="18" t="s">
        <v>30</v>
      </c>
      <c r="Q31" s="76"/>
    </row>
    <row r="32" spans="1:17" x14ac:dyDescent="0.2">
      <c r="A32" s="8">
        <v>40695</v>
      </c>
      <c r="B32" s="16">
        <v>59987</v>
      </c>
      <c r="C32" s="16">
        <v>4106.4508299999998</v>
      </c>
      <c r="D32" s="16"/>
      <c r="E32" s="106">
        <v>101.71299999999999</v>
      </c>
      <c r="F32" s="106">
        <v>116.947</v>
      </c>
      <c r="G32" s="106">
        <v>1.5249999999999999</v>
      </c>
      <c r="H32" s="106">
        <v>0.67700000000000005</v>
      </c>
      <c r="I32" s="106" t="s">
        <v>30</v>
      </c>
      <c r="J32" s="106" t="s">
        <v>30</v>
      </c>
      <c r="K32" s="31" t="s">
        <v>30</v>
      </c>
      <c r="L32" s="31" t="s">
        <v>30</v>
      </c>
      <c r="M32" s="31" t="s">
        <v>30</v>
      </c>
      <c r="N32" s="31" t="s">
        <v>30</v>
      </c>
      <c r="O32" s="18" t="s">
        <v>30</v>
      </c>
      <c r="P32" s="18" t="s">
        <v>30</v>
      </c>
      <c r="Q32" s="76"/>
    </row>
    <row r="33" spans="1:17" x14ac:dyDescent="0.2">
      <c r="A33" s="8">
        <v>40725</v>
      </c>
      <c r="B33" s="16">
        <v>54624</v>
      </c>
      <c r="C33" s="16">
        <v>3336.23884</v>
      </c>
      <c r="D33" s="16"/>
      <c r="E33" s="106">
        <v>102.755</v>
      </c>
      <c r="F33" s="106">
        <v>117.008</v>
      </c>
      <c r="G33" s="106">
        <v>1.389</v>
      </c>
      <c r="H33" s="106">
        <v>0.65800000000000003</v>
      </c>
      <c r="I33" s="106" t="s">
        <v>30</v>
      </c>
      <c r="J33" s="106" t="s">
        <v>30</v>
      </c>
      <c r="K33" s="31" t="s">
        <v>30</v>
      </c>
      <c r="L33" s="31" t="s">
        <v>30</v>
      </c>
      <c r="M33" s="31" t="s">
        <v>30</v>
      </c>
      <c r="N33" s="31" t="s">
        <v>30</v>
      </c>
      <c r="O33" s="18" t="s">
        <v>30</v>
      </c>
      <c r="P33" s="18" t="s">
        <v>30</v>
      </c>
      <c r="Q33" s="76"/>
    </row>
    <row r="34" spans="1:17" x14ac:dyDescent="0.2">
      <c r="A34" s="8">
        <v>40756</v>
      </c>
      <c r="B34" s="16">
        <v>62466</v>
      </c>
      <c r="C34" s="16">
        <v>3320.6395299999999</v>
      </c>
      <c r="D34" s="16"/>
      <c r="E34" s="106">
        <v>103.705</v>
      </c>
      <c r="F34" s="106">
        <v>117.08499999999999</v>
      </c>
      <c r="G34" s="106">
        <v>1.2410000000000001</v>
      </c>
      <c r="H34" s="106">
        <v>0.58599999999999997</v>
      </c>
      <c r="I34" s="106" t="s">
        <v>30</v>
      </c>
      <c r="J34" s="106" t="s">
        <v>30</v>
      </c>
      <c r="K34" s="31" t="s">
        <v>30</v>
      </c>
      <c r="L34" s="31" t="s">
        <v>30</v>
      </c>
      <c r="M34" s="31" t="s">
        <v>30</v>
      </c>
      <c r="N34" s="31" t="s">
        <v>30</v>
      </c>
      <c r="O34" s="18" t="s">
        <v>30</v>
      </c>
      <c r="P34" s="18" t="s">
        <v>30</v>
      </c>
      <c r="Q34" s="76"/>
    </row>
    <row r="35" spans="1:17" x14ac:dyDescent="0.2">
      <c r="A35" s="8">
        <v>40787</v>
      </c>
      <c r="B35" s="16">
        <v>57584</v>
      </c>
      <c r="C35" s="16">
        <v>2999.6187999999997</v>
      </c>
      <c r="D35" s="16"/>
      <c r="E35" s="106">
        <v>104.482</v>
      </c>
      <c r="F35" s="106">
        <v>117.107</v>
      </c>
      <c r="G35" s="106">
        <v>1.109</v>
      </c>
      <c r="H35" s="106">
        <v>0.52600000000000002</v>
      </c>
      <c r="I35" s="106" t="s">
        <v>30</v>
      </c>
      <c r="J35" s="106" t="s">
        <v>30</v>
      </c>
      <c r="K35" s="31" t="s">
        <v>30</v>
      </c>
      <c r="L35" s="31" t="s">
        <v>30</v>
      </c>
      <c r="M35" s="31" t="s">
        <v>30</v>
      </c>
      <c r="N35" s="31" t="s">
        <v>30</v>
      </c>
      <c r="O35" s="18" t="s">
        <v>30</v>
      </c>
      <c r="P35" s="18" t="s">
        <v>30</v>
      </c>
      <c r="Q35" s="76"/>
    </row>
    <row r="36" spans="1:17" x14ac:dyDescent="0.2">
      <c r="A36" s="8">
        <v>40817</v>
      </c>
      <c r="B36" s="16">
        <v>57520</v>
      </c>
      <c r="C36" s="16">
        <v>3183.4293700000003</v>
      </c>
      <c r="D36" s="16"/>
      <c r="E36" s="106">
        <v>105.095</v>
      </c>
      <c r="F36" s="106">
        <v>116.825</v>
      </c>
      <c r="G36" s="106">
        <v>1.3220000000000001</v>
      </c>
      <c r="H36" s="106">
        <v>0.61</v>
      </c>
      <c r="I36" s="106" t="s">
        <v>30</v>
      </c>
      <c r="J36" s="106" t="s">
        <v>30</v>
      </c>
      <c r="K36" s="31" t="s">
        <v>30</v>
      </c>
      <c r="L36" s="31" t="s">
        <v>30</v>
      </c>
      <c r="M36" s="31" t="s">
        <v>30</v>
      </c>
      <c r="N36" s="31" t="s">
        <v>30</v>
      </c>
      <c r="O36" s="18" t="s">
        <v>30</v>
      </c>
      <c r="P36" s="18" t="s">
        <v>30</v>
      </c>
      <c r="Q36" s="76"/>
    </row>
    <row r="37" spans="1:17" x14ac:dyDescent="0.2">
      <c r="A37" s="8">
        <v>40848</v>
      </c>
      <c r="B37" s="16">
        <v>53182</v>
      </c>
      <c r="C37" s="16">
        <v>3964.5952600000001</v>
      </c>
      <c r="D37" s="16"/>
      <c r="E37" s="106">
        <v>105.81</v>
      </c>
      <c r="F37" s="106">
        <v>116.83499999999999</v>
      </c>
      <c r="G37" s="106">
        <v>1.47</v>
      </c>
      <c r="H37" s="106">
        <v>0.74099999999999999</v>
      </c>
      <c r="I37" s="106" t="s">
        <v>30</v>
      </c>
      <c r="J37" s="106" t="s">
        <v>30</v>
      </c>
      <c r="K37" s="31" t="s">
        <v>30</v>
      </c>
      <c r="L37" s="31" t="s">
        <v>30</v>
      </c>
      <c r="M37" s="31" t="s">
        <v>30</v>
      </c>
      <c r="N37" s="31" t="s">
        <v>30</v>
      </c>
      <c r="O37" s="18" t="s">
        <v>30</v>
      </c>
      <c r="P37" s="18" t="s">
        <v>30</v>
      </c>
      <c r="Q37" s="76"/>
    </row>
    <row r="38" spans="1:17" x14ac:dyDescent="0.2">
      <c r="A38" s="9">
        <v>40878</v>
      </c>
      <c r="B38" s="17">
        <v>62490</v>
      </c>
      <c r="C38" s="17">
        <v>4456.1940700000005</v>
      </c>
      <c r="D38" s="17"/>
      <c r="E38" s="107">
        <v>106.392</v>
      </c>
      <c r="F38" s="107">
        <v>116.79</v>
      </c>
      <c r="G38" s="107">
        <v>1.0309999999999999</v>
      </c>
      <c r="H38" s="107">
        <v>0.49199999999999999</v>
      </c>
      <c r="I38" s="107" t="s">
        <v>30</v>
      </c>
      <c r="J38" s="107" t="s">
        <v>30</v>
      </c>
      <c r="K38" s="33" t="s">
        <v>30</v>
      </c>
      <c r="L38" s="33" t="s">
        <v>30</v>
      </c>
      <c r="M38" s="33" t="s">
        <v>30</v>
      </c>
      <c r="N38" s="33" t="s">
        <v>30</v>
      </c>
      <c r="O38" s="19" t="s">
        <v>30</v>
      </c>
      <c r="P38" s="19" t="s">
        <v>30</v>
      </c>
      <c r="Q38" s="77"/>
    </row>
    <row r="39" spans="1:17" x14ac:dyDescent="0.2">
      <c r="A39" s="8">
        <v>40909</v>
      </c>
      <c r="B39" s="16">
        <v>56012</v>
      </c>
      <c r="C39" s="16">
        <v>4033.5843799999998</v>
      </c>
      <c r="D39" s="16"/>
      <c r="E39" s="108">
        <v>106.905</v>
      </c>
      <c r="F39" s="108">
        <v>116.631</v>
      </c>
      <c r="G39" s="108">
        <v>1.76</v>
      </c>
      <c r="H39" s="108">
        <v>0.747</v>
      </c>
      <c r="I39" s="108" t="s">
        <v>30</v>
      </c>
      <c r="J39" s="108" t="s">
        <v>30</v>
      </c>
      <c r="K39" s="32">
        <v>187.82</v>
      </c>
      <c r="L39" s="32">
        <v>330.7</v>
      </c>
      <c r="M39" s="32" t="s">
        <v>30</v>
      </c>
      <c r="N39" s="32" t="s">
        <v>30</v>
      </c>
      <c r="O39" s="69" t="s">
        <v>30</v>
      </c>
      <c r="P39" s="69" t="s">
        <v>30</v>
      </c>
      <c r="Q39" s="75"/>
    </row>
    <row r="40" spans="1:17" x14ac:dyDescent="0.2">
      <c r="A40" s="8">
        <v>40940</v>
      </c>
      <c r="B40" s="16">
        <v>60995</v>
      </c>
      <c r="C40" s="16">
        <v>4257.3641900000002</v>
      </c>
      <c r="D40" s="16"/>
      <c r="E40" s="106">
        <v>107.90300000000001</v>
      </c>
      <c r="F40" s="106">
        <v>116.52200000000001</v>
      </c>
      <c r="G40" s="106">
        <v>1.3660000000000001</v>
      </c>
      <c r="H40" s="106">
        <v>0.59899999999999998</v>
      </c>
      <c r="I40" s="106" t="s">
        <v>30</v>
      </c>
      <c r="J40" s="106" t="s">
        <v>30</v>
      </c>
      <c r="K40" s="31">
        <v>187.73</v>
      </c>
      <c r="L40" s="31">
        <v>330.92</v>
      </c>
      <c r="M40" s="31" t="s">
        <v>30</v>
      </c>
      <c r="N40" s="31" t="s">
        <v>30</v>
      </c>
      <c r="O40" s="18" t="s">
        <v>30</v>
      </c>
      <c r="P40" s="18" t="s">
        <v>30</v>
      </c>
      <c r="Q40" s="76"/>
    </row>
    <row r="41" spans="1:17" x14ac:dyDescent="0.2">
      <c r="A41" s="8">
        <v>40969</v>
      </c>
      <c r="B41" s="16">
        <v>64465.999999999993</v>
      </c>
      <c r="C41" s="16">
        <v>4372.1706399999994</v>
      </c>
      <c r="D41" s="16"/>
      <c r="E41" s="106">
        <v>108.31699999999999</v>
      </c>
      <c r="F41" s="106">
        <v>116.23099999999999</v>
      </c>
      <c r="G41" s="106">
        <v>1.4570000000000001</v>
      </c>
      <c r="H41" s="106">
        <v>0.66600000000000004</v>
      </c>
      <c r="I41" s="106" t="s">
        <v>30</v>
      </c>
      <c r="J41" s="106" t="s">
        <v>30</v>
      </c>
      <c r="K41" s="31">
        <v>187.68</v>
      </c>
      <c r="L41" s="31">
        <v>330.99</v>
      </c>
      <c r="M41" s="31" t="s">
        <v>30</v>
      </c>
      <c r="N41" s="31" t="s">
        <v>30</v>
      </c>
      <c r="O41" s="18" t="s">
        <v>30</v>
      </c>
      <c r="P41" s="18" t="s">
        <v>30</v>
      </c>
      <c r="Q41" s="76"/>
    </row>
    <row r="42" spans="1:17" x14ac:dyDescent="0.2">
      <c r="A42" s="8">
        <v>41000</v>
      </c>
      <c r="B42" s="16">
        <v>58939.980210000009</v>
      </c>
      <c r="C42" s="16">
        <v>3720.4999199999997</v>
      </c>
      <c r="D42" s="16"/>
      <c r="E42" s="106">
        <v>109.105</v>
      </c>
      <c r="F42" s="106">
        <v>116.26300000000001</v>
      </c>
      <c r="G42" s="106">
        <v>1.4419999999999999</v>
      </c>
      <c r="H42" s="106">
        <v>0.60199999999999998</v>
      </c>
      <c r="I42" s="106" t="s">
        <v>30</v>
      </c>
      <c r="J42" s="106" t="s">
        <v>30</v>
      </c>
      <c r="K42" s="31">
        <v>187.75</v>
      </c>
      <c r="L42" s="31">
        <v>331.08</v>
      </c>
      <c r="M42" s="31" t="s">
        <v>30</v>
      </c>
      <c r="N42" s="31" t="s">
        <v>30</v>
      </c>
      <c r="O42" s="18" t="s">
        <v>30</v>
      </c>
      <c r="P42" s="18" t="s">
        <v>30</v>
      </c>
      <c r="Q42" s="76"/>
    </row>
    <row r="43" spans="1:17" x14ac:dyDescent="0.2">
      <c r="A43" s="8">
        <v>41030</v>
      </c>
      <c r="B43" s="16">
        <v>57406.019789999991</v>
      </c>
      <c r="C43" s="16">
        <v>4005.7983300000001</v>
      </c>
      <c r="D43" s="16"/>
      <c r="E43" s="106">
        <v>109.745</v>
      </c>
      <c r="F43" s="106">
        <v>116.032</v>
      </c>
      <c r="G43" s="106">
        <v>1.4710000000000001</v>
      </c>
      <c r="H43" s="106">
        <v>0.66</v>
      </c>
      <c r="I43" s="106" t="s">
        <v>30</v>
      </c>
      <c r="J43" s="106" t="s">
        <v>30</v>
      </c>
      <c r="K43" s="31">
        <v>187.73</v>
      </c>
      <c r="L43" s="31">
        <v>331.06</v>
      </c>
      <c r="M43" s="31" t="s">
        <v>30</v>
      </c>
      <c r="N43" s="31" t="s">
        <v>30</v>
      </c>
      <c r="O43" s="18" t="s">
        <v>30</v>
      </c>
      <c r="P43" s="18" t="s">
        <v>30</v>
      </c>
      <c r="Q43" s="76"/>
    </row>
    <row r="44" spans="1:17" x14ac:dyDescent="0.2">
      <c r="A44" s="8">
        <v>41061</v>
      </c>
      <c r="B44" s="16">
        <v>63494</v>
      </c>
      <c r="C44" s="16">
        <v>3665.2024300000003</v>
      </c>
      <c r="D44" s="16"/>
      <c r="E44" s="106">
        <v>110.54300000000001</v>
      </c>
      <c r="F44" s="106">
        <v>115.86</v>
      </c>
      <c r="G44" s="106">
        <v>1.5589999999999999</v>
      </c>
      <c r="H44" s="106">
        <v>0.63700000000000001</v>
      </c>
      <c r="I44" s="106" t="s">
        <v>30</v>
      </c>
      <c r="J44" s="106" t="s">
        <v>30</v>
      </c>
      <c r="K44" s="31">
        <v>187.62</v>
      </c>
      <c r="L44" s="31">
        <v>331.2</v>
      </c>
      <c r="M44" s="31" t="s">
        <v>30</v>
      </c>
      <c r="N44" s="31" t="s">
        <v>30</v>
      </c>
      <c r="O44" s="18" t="s">
        <v>30</v>
      </c>
      <c r="P44" s="18" t="s">
        <v>30</v>
      </c>
      <c r="Q44" s="76"/>
    </row>
    <row r="45" spans="1:17" x14ac:dyDescent="0.2">
      <c r="A45" s="8">
        <v>41091</v>
      </c>
      <c r="B45" s="16">
        <v>55261</v>
      </c>
      <c r="C45" s="16">
        <v>3454.45129</v>
      </c>
      <c r="D45" s="16"/>
      <c r="E45" s="106">
        <v>111.223</v>
      </c>
      <c r="F45" s="106">
        <v>115.85299999999999</v>
      </c>
      <c r="G45" s="106">
        <v>1.236</v>
      </c>
      <c r="H45" s="106">
        <v>0.51200000000000001</v>
      </c>
      <c r="I45" s="106" t="s">
        <v>30</v>
      </c>
      <c r="J45" s="106" t="s">
        <v>30</v>
      </c>
      <c r="K45" s="31">
        <v>187.58</v>
      </c>
      <c r="L45" s="31">
        <v>331.3</v>
      </c>
      <c r="M45" s="31" t="s">
        <v>30</v>
      </c>
      <c r="N45" s="31" t="s">
        <v>30</v>
      </c>
      <c r="O45" s="18" t="s">
        <v>30</v>
      </c>
      <c r="P45" s="18" t="s">
        <v>30</v>
      </c>
      <c r="Q45" s="76"/>
    </row>
    <row r="46" spans="1:17" x14ac:dyDescent="0.2">
      <c r="A46" s="8">
        <v>41122</v>
      </c>
      <c r="B46" s="16">
        <v>64322</v>
      </c>
      <c r="C46" s="16">
        <v>3111.7446099999997</v>
      </c>
      <c r="D46" s="16"/>
      <c r="E46" s="106">
        <v>111.736</v>
      </c>
      <c r="F46" s="106">
        <v>115.426</v>
      </c>
      <c r="G46" s="106">
        <v>1.167</v>
      </c>
      <c r="H46" s="106">
        <v>0.505</v>
      </c>
      <c r="I46" s="106" t="s">
        <v>30</v>
      </c>
      <c r="J46" s="106" t="s">
        <v>30</v>
      </c>
      <c r="K46" s="31">
        <v>187.54</v>
      </c>
      <c r="L46" s="31">
        <v>331.2</v>
      </c>
      <c r="M46" s="31" t="s">
        <v>30</v>
      </c>
      <c r="N46" s="31" t="s">
        <v>30</v>
      </c>
      <c r="O46" s="18" t="s">
        <v>30</v>
      </c>
      <c r="P46" s="18" t="s">
        <v>30</v>
      </c>
      <c r="Q46" s="76"/>
    </row>
    <row r="47" spans="1:17" x14ac:dyDescent="0.2">
      <c r="A47" s="8">
        <v>41153</v>
      </c>
      <c r="B47" s="16">
        <v>55490</v>
      </c>
      <c r="C47" s="16">
        <v>2786.6556799999998</v>
      </c>
      <c r="D47" s="16"/>
      <c r="E47" s="106">
        <v>112.074</v>
      </c>
      <c r="F47" s="106">
        <v>115.101</v>
      </c>
      <c r="G47" s="106">
        <v>1.0329999999999999</v>
      </c>
      <c r="H47" s="106">
        <v>0.379</v>
      </c>
      <c r="I47" s="106" t="s">
        <v>30</v>
      </c>
      <c r="J47" s="106" t="s">
        <v>30</v>
      </c>
      <c r="K47" s="31">
        <v>187.5</v>
      </c>
      <c r="L47" s="31">
        <v>331.15</v>
      </c>
      <c r="M47" s="31" t="s">
        <v>30</v>
      </c>
      <c r="N47" s="31" t="s">
        <v>30</v>
      </c>
      <c r="O47" s="18" t="s">
        <v>30</v>
      </c>
      <c r="P47" s="18" t="s">
        <v>30</v>
      </c>
      <c r="Q47" s="76"/>
    </row>
    <row r="48" spans="1:17" x14ac:dyDescent="0.2">
      <c r="A48" s="8">
        <v>41183</v>
      </c>
      <c r="B48" s="16">
        <v>65788</v>
      </c>
      <c r="C48" s="16">
        <v>3815.5559399999997</v>
      </c>
      <c r="D48" s="16"/>
      <c r="E48" s="106">
        <v>112.444</v>
      </c>
      <c r="F48" s="106">
        <v>114.744</v>
      </c>
      <c r="G48" s="106">
        <v>1.3220000000000001</v>
      </c>
      <c r="H48" s="106">
        <v>0.59199999999999997</v>
      </c>
      <c r="I48" s="106" t="s">
        <v>30</v>
      </c>
      <c r="J48" s="106" t="s">
        <v>30</v>
      </c>
      <c r="K48" s="31">
        <v>187.4</v>
      </c>
      <c r="L48" s="31">
        <v>331.09</v>
      </c>
      <c r="M48" s="31" t="s">
        <v>30</v>
      </c>
      <c r="N48" s="31" t="s">
        <v>30</v>
      </c>
      <c r="O48" s="18" t="s">
        <v>30</v>
      </c>
      <c r="P48" s="18" t="s">
        <v>30</v>
      </c>
      <c r="Q48" s="76"/>
    </row>
    <row r="49" spans="1:17" x14ac:dyDescent="0.2">
      <c r="A49" s="8">
        <v>41214</v>
      </c>
      <c r="B49" s="16">
        <v>60665</v>
      </c>
      <c r="C49" s="16">
        <v>3969.6191800000001</v>
      </c>
      <c r="D49" s="16"/>
      <c r="E49" s="106">
        <v>113.063</v>
      </c>
      <c r="F49" s="106">
        <v>114.70699999999999</v>
      </c>
      <c r="G49" s="106">
        <v>1.86</v>
      </c>
      <c r="H49" s="106">
        <v>0.751</v>
      </c>
      <c r="I49" s="106" t="s">
        <v>30</v>
      </c>
      <c r="J49" s="106" t="s">
        <v>30</v>
      </c>
      <c r="K49" s="31">
        <v>187.33</v>
      </c>
      <c r="L49" s="31">
        <v>331.06</v>
      </c>
      <c r="M49" s="31" t="s">
        <v>30</v>
      </c>
      <c r="N49" s="31" t="s">
        <v>30</v>
      </c>
      <c r="O49" s="18" t="s">
        <v>30</v>
      </c>
      <c r="P49" s="18" t="s">
        <v>30</v>
      </c>
      <c r="Q49" s="76"/>
    </row>
    <row r="50" spans="1:17" x14ac:dyDescent="0.2">
      <c r="A50" s="9">
        <v>41244</v>
      </c>
      <c r="B50" s="17">
        <v>60079</v>
      </c>
      <c r="C50" s="17">
        <v>4194.1882900000001</v>
      </c>
      <c r="D50" s="17"/>
      <c r="E50" s="107">
        <v>113.38200000000001</v>
      </c>
      <c r="F50" s="107">
        <v>114.419</v>
      </c>
      <c r="G50" s="107">
        <v>1.405</v>
      </c>
      <c r="H50" s="107">
        <v>0.53300000000000003</v>
      </c>
      <c r="I50" s="107" t="s">
        <v>30</v>
      </c>
      <c r="J50" s="107" t="s">
        <v>30</v>
      </c>
      <c r="K50" s="33">
        <v>187.27</v>
      </c>
      <c r="L50" s="33">
        <v>330.97</v>
      </c>
      <c r="M50" s="33" t="s">
        <v>30</v>
      </c>
      <c r="N50" s="33" t="s">
        <v>30</v>
      </c>
      <c r="O50" s="19" t="s">
        <v>30</v>
      </c>
      <c r="P50" s="19" t="s">
        <v>30</v>
      </c>
      <c r="Q50" s="77"/>
    </row>
    <row r="51" spans="1:17" x14ac:dyDescent="0.2">
      <c r="A51" s="8">
        <v>41275</v>
      </c>
      <c r="B51" s="16">
        <v>59973</v>
      </c>
      <c r="C51" s="16">
        <v>3908.25623</v>
      </c>
      <c r="D51" s="16"/>
      <c r="E51" s="108">
        <v>113.91200000000001</v>
      </c>
      <c r="F51" s="108">
        <v>113.99</v>
      </c>
      <c r="G51" s="108">
        <v>0.98899999999999999</v>
      </c>
      <c r="H51" s="108">
        <v>0.39100000000000001</v>
      </c>
      <c r="I51" s="108" t="s">
        <v>30</v>
      </c>
      <c r="J51" s="108" t="s">
        <v>30</v>
      </c>
      <c r="K51" s="32">
        <v>192.94</v>
      </c>
      <c r="L51" s="32">
        <v>341</v>
      </c>
      <c r="M51" s="32" t="s">
        <v>30</v>
      </c>
      <c r="N51" s="32" t="s">
        <v>30</v>
      </c>
      <c r="O51" s="69" t="s">
        <v>30</v>
      </c>
      <c r="P51" s="69" t="s">
        <v>30</v>
      </c>
      <c r="Q51" s="75"/>
    </row>
    <row r="52" spans="1:17" x14ac:dyDescent="0.2">
      <c r="A52" s="8">
        <v>41306</v>
      </c>
      <c r="B52" s="16">
        <v>62730</v>
      </c>
      <c r="C52" s="16">
        <v>3774.2071500000002</v>
      </c>
      <c r="D52" s="16"/>
      <c r="E52" s="106">
        <v>114.895</v>
      </c>
      <c r="F52" s="106">
        <v>113.50700000000001</v>
      </c>
      <c r="G52" s="106">
        <v>1.276</v>
      </c>
      <c r="H52" s="106">
        <v>0.58899999999999997</v>
      </c>
      <c r="I52" s="106" t="s">
        <v>30</v>
      </c>
      <c r="J52" s="106" t="s">
        <v>30</v>
      </c>
      <c r="K52" s="31">
        <v>192.78</v>
      </c>
      <c r="L52" s="31">
        <v>341.21</v>
      </c>
      <c r="M52" s="31" t="s">
        <v>30</v>
      </c>
      <c r="N52" s="31" t="s">
        <v>30</v>
      </c>
      <c r="O52" s="18" t="s">
        <v>30</v>
      </c>
      <c r="P52" s="18" t="s">
        <v>30</v>
      </c>
      <c r="Q52" s="76"/>
    </row>
    <row r="53" spans="1:17" x14ac:dyDescent="0.2">
      <c r="A53" s="8">
        <v>41334</v>
      </c>
      <c r="B53" s="16">
        <v>62315</v>
      </c>
      <c r="C53" s="16">
        <v>3424.2840000000001</v>
      </c>
      <c r="D53" s="16"/>
      <c r="E53" s="106">
        <v>115.636</v>
      </c>
      <c r="F53" s="106">
        <v>113.27800000000001</v>
      </c>
      <c r="G53" s="106">
        <v>1.4139999999999999</v>
      </c>
      <c r="H53" s="106">
        <v>0.65700000000000003</v>
      </c>
      <c r="I53" s="106" t="s">
        <v>30</v>
      </c>
      <c r="J53" s="106" t="s">
        <v>30</v>
      </c>
      <c r="K53" s="31">
        <v>192.56</v>
      </c>
      <c r="L53" s="31">
        <v>341.14</v>
      </c>
      <c r="M53" s="31" t="s">
        <v>30</v>
      </c>
      <c r="N53" s="31" t="s">
        <v>30</v>
      </c>
      <c r="O53" s="18" t="s">
        <v>30</v>
      </c>
      <c r="P53" s="18" t="s">
        <v>30</v>
      </c>
      <c r="Q53" s="76"/>
    </row>
    <row r="54" spans="1:17" x14ac:dyDescent="0.2">
      <c r="A54" s="8">
        <v>41365</v>
      </c>
      <c r="B54" s="16">
        <v>63224</v>
      </c>
      <c r="C54" s="16">
        <v>4419.8616000000002</v>
      </c>
      <c r="D54" s="16"/>
      <c r="E54" s="106">
        <v>116.447</v>
      </c>
      <c r="F54" s="106">
        <v>112.994</v>
      </c>
      <c r="G54" s="106">
        <v>1.5129999999999999</v>
      </c>
      <c r="H54" s="106">
        <v>0.70799999999999996</v>
      </c>
      <c r="I54" s="106" t="s">
        <v>30</v>
      </c>
      <c r="J54" s="106" t="s">
        <v>30</v>
      </c>
      <c r="K54" s="31">
        <v>192.4</v>
      </c>
      <c r="L54" s="31">
        <v>341.11</v>
      </c>
      <c r="M54" s="31" t="s">
        <v>30</v>
      </c>
      <c r="N54" s="31" t="s">
        <v>30</v>
      </c>
      <c r="O54" s="18" t="s">
        <v>30</v>
      </c>
      <c r="P54" s="18" t="s">
        <v>30</v>
      </c>
      <c r="Q54" s="76"/>
    </row>
    <row r="55" spans="1:17" x14ac:dyDescent="0.2">
      <c r="A55" s="8">
        <v>41395</v>
      </c>
      <c r="B55" s="16">
        <v>62017</v>
      </c>
      <c r="C55" s="16">
        <v>4073.1184400000002</v>
      </c>
      <c r="D55" s="16"/>
      <c r="E55" s="106">
        <v>117.246</v>
      </c>
      <c r="F55" s="106">
        <v>112.73</v>
      </c>
      <c r="G55" s="106">
        <v>1.371</v>
      </c>
      <c r="H55" s="106">
        <v>0.61199999999999999</v>
      </c>
      <c r="I55" s="106" t="s">
        <v>30</v>
      </c>
      <c r="J55" s="106" t="s">
        <v>30</v>
      </c>
      <c r="K55" s="31">
        <v>192.28</v>
      </c>
      <c r="L55" s="31">
        <v>341.08</v>
      </c>
      <c r="M55" s="31" t="s">
        <v>30</v>
      </c>
      <c r="N55" s="31" t="s">
        <v>30</v>
      </c>
      <c r="O55" s="18" t="s">
        <v>30</v>
      </c>
      <c r="P55" s="18" t="s">
        <v>30</v>
      </c>
      <c r="Q55" s="76"/>
    </row>
    <row r="56" spans="1:17" x14ac:dyDescent="0.2">
      <c r="A56" s="8">
        <v>41426</v>
      </c>
      <c r="B56" s="16">
        <v>57125</v>
      </c>
      <c r="C56" s="16">
        <v>3481.1862799999999</v>
      </c>
      <c r="D56" s="16"/>
      <c r="E56" s="106">
        <v>118.01600000000001</v>
      </c>
      <c r="F56" s="106">
        <v>112.557</v>
      </c>
      <c r="G56" s="106">
        <v>1.3380000000000001</v>
      </c>
      <c r="H56" s="106">
        <v>0.622</v>
      </c>
      <c r="I56" s="106" t="s">
        <v>30</v>
      </c>
      <c r="J56" s="106" t="s">
        <v>30</v>
      </c>
      <c r="K56" s="31">
        <v>192.07</v>
      </c>
      <c r="L56" s="31">
        <v>340.98</v>
      </c>
      <c r="M56" s="31" t="s">
        <v>30</v>
      </c>
      <c r="N56" s="31" t="s">
        <v>30</v>
      </c>
      <c r="O56" s="18" t="s">
        <v>30</v>
      </c>
      <c r="P56" s="18" t="s">
        <v>30</v>
      </c>
      <c r="Q56" s="76"/>
    </row>
    <row r="57" spans="1:17" x14ac:dyDescent="0.2">
      <c r="A57" s="8">
        <v>41456</v>
      </c>
      <c r="B57" s="16">
        <v>61865</v>
      </c>
      <c r="C57" s="16">
        <v>3593.5057599999996</v>
      </c>
      <c r="D57" s="16"/>
      <c r="E57" s="106">
        <v>118.77800000000001</v>
      </c>
      <c r="F57" s="106">
        <v>112.413</v>
      </c>
      <c r="G57" s="106">
        <v>1.212</v>
      </c>
      <c r="H57" s="106">
        <v>0.57399999999999995</v>
      </c>
      <c r="I57" s="106" t="s">
        <v>30</v>
      </c>
      <c r="J57" s="106" t="s">
        <v>30</v>
      </c>
      <c r="K57" s="31">
        <v>191.86</v>
      </c>
      <c r="L57" s="31">
        <v>340.83</v>
      </c>
      <c r="M57" s="31" t="s">
        <v>30</v>
      </c>
      <c r="N57" s="31" t="s">
        <v>30</v>
      </c>
      <c r="O57" s="18" t="s">
        <v>30</v>
      </c>
      <c r="P57" s="18" t="s">
        <v>30</v>
      </c>
      <c r="Q57" s="76"/>
    </row>
    <row r="58" spans="1:17" x14ac:dyDescent="0.2">
      <c r="A58" s="8">
        <v>41487</v>
      </c>
      <c r="B58" s="16">
        <v>66355</v>
      </c>
      <c r="C58" s="16">
        <v>2645.8623500000003</v>
      </c>
      <c r="D58" s="16"/>
      <c r="E58" s="106">
        <v>119.34399999999999</v>
      </c>
      <c r="F58" s="106">
        <v>112.145</v>
      </c>
      <c r="G58" s="106">
        <v>0.77600000000000002</v>
      </c>
      <c r="H58" s="106">
        <v>0.4</v>
      </c>
      <c r="I58" s="106" t="s">
        <v>30</v>
      </c>
      <c r="J58" s="106" t="s">
        <v>30</v>
      </c>
      <c r="K58" s="31">
        <v>191.74</v>
      </c>
      <c r="L58" s="31">
        <v>340.88</v>
      </c>
      <c r="M58" s="31" t="s">
        <v>30</v>
      </c>
      <c r="N58" s="31" t="s">
        <v>30</v>
      </c>
      <c r="O58" s="18" t="s">
        <v>30</v>
      </c>
      <c r="P58" s="18" t="s">
        <v>30</v>
      </c>
      <c r="Q58" s="76"/>
    </row>
    <row r="59" spans="1:17" x14ac:dyDescent="0.2">
      <c r="A59" s="8">
        <v>41518</v>
      </c>
      <c r="B59" s="16">
        <v>57369</v>
      </c>
      <c r="C59" s="16">
        <v>3546.1700999999998</v>
      </c>
      <c r="D59" s="16"/>
      <c r="E59" s="106">
        <v>119.649</v>
      </c>
      <c r="F59" s="106">
        <v>111.825</v>
      </c>
      <c r="G59" s="106">
        <v>1.1890000000000001</v>
      </c>
      <c r="H59" s="106">
        <v>0.53</v>
      </c>
      <c r="I59" s="106" t="s">
        <v>30</v>
      </c>
      <c r="J59" s="106" t="s">
        <v>30</v>
      </c>
      <c r="K59" s="31">
        <v>191.63</v>
      </c>
      <c r="L59" s="31">
        <v>340.62</v>
      </c>
      <c r="M59" s="31" t="s">
        <v>30</v>
      </c>
      <c r="N59" s="31" t="s">
        <v>30</v>
      </c>
      <c r="O59" s="18" t="s">
        <v>30</v>
      </c>
      <c r="P59" s="18" t="s">
        <v>30</v>
      </c>
      <c r="Q59" s="76"/>
    </row>
    <row r="60" spans="1:17" x14ac:dyDescent="0.2">
      <c r="A60" s="8">
        <v>41548</v>
      </c>
      <c r="B60" s="16">
        <v>73151</v>
      </c>
      <c r="C60" s="16">
        <v>3791.7273500000001</v>
      </c>
      <c r="D60" s="16"/>
      <c r="E60" s="106">
        <v>120.045</v>
      </c>
      <c r="F60" s="106">
        <v>111.48099999999999</v>
      </c>
      <c r="G60" s="106">
        <v>1.171</v>
      </c>
      <c r="H60" s="106">
        <v>0.58199999999999996</v>
      </c>
      <c r="I60" s="106" t="s">
        <v>30</v>
      </c>
      <c r="J60" s="106" t="s">
        <v>30</v>
      </c>
      <c r="K60" s="31">
        <v>191.49</v>
      </c>
      <c r="L60" s="31">
        <v>340.53</v>
      </c>
      <c r="M60" s="31" t="s">
        <v>30</v>
      </c>
      <c r="N60" s="31" t="s">
        <v>30</v>
      </c>
      <c r="O60" s="18" t="s">
        <v>30</v>
      </c>
      <c r="P60" s="18" t="s">
        <v>30</v>
      </c>
      <c r="Q60" s="76"/>
    </row>
    <row r="61" spans="1:17" x14ac:dyDescent="0.2">
      <c r="A61" s="8">
        <v>41579</v>
      </c>
      <c r="B61" s="16">
        <v>55628</v>
      </c>
      <c r="C61" s="16">
        <v>4070.2080800000003</v>
      </c>
      <c r="D61" s="16"/>
      <c r="E61" s="106">
        <v>120.31100000000001</v>
      </c>
      <c r="F61" s="106">
        <v>111.383</v>
      </c>
      <c r="G61" s="106">
        <v>1.1870000000000001</v>
      </c>
      <c r="H61" s="106">
        <v>0.59799999999999998</v>
      </c>
      <c r="I61" s="106" t="s">
        <v>30</v>
      </c>
      <c r="J61" s="106" t="s">
        <v>30</v>
      </c>
      <c r="K61" s="31">
        <v>191.37</v>
      </c>
      <c r="L61" s="31">
        <v>340.49</v>
      </c>
      <c r="M61" s="31" t="s">
        <v>30</v>
      </c>
      <c r="N61" s="31" t="s">
        <v>30</v>
      </c>
      <c r="O61" s="18" t="s">
        <v>30</v>
      </c>
      <c r="P61" s="18" t="s">
        <v>30</v>
      </c>
      <c r="Q61" s="76"/>
    </row>
    <row r="62" spans="1:17" x14ac:dyDescent="0.2">
      <c r="A62" s="9">
        <v>41609</v>
      </c>
      <c r="B62" s="17">
        <v>61843</v>
      </c>
      <c r="C62" s="17">
        <v>4419.9747300000008</v>
      </c>
      <c r="D62" s="17"/>
      <c r="E62" s="107">
        <v>120.465</v>
      </c>
      <c r="F62" s="107">
        <v>111.08199999999999</v>
      </c>
      <c r="G62" s="107">
        <v>1.1870000000000001</v>
      </c>
      <c r="H62" s="107">
        <v>0.55700000000000005</v>
      </c>
      <c r="I62" s="107" t="s">
        <v>30</v>
      </c>
      <c r="J62" s="107" t="s">
        <v>30</v>
      </c>
      <c r="K62" s="33">
        <v>191.22</v>
      </c>
      <c r="L62" s="33">
        <v>340.33</v>
      </c>
      <c r="M62" s="33" t="s">
        <v>30</v>
      </c>
      <c r="N62" s="33" t="s">
        <v>30</v>
      </c>
      <c r="O62" s="19" t="s">
        <v>30</v>
      </c>
      <c r="P62" s="19" t="s">
        <v>30</v>
      </c>
      <c r="Q62" s="77"/>
    </row>
    <row r="63" spans="1:17" x14ac:dyDescent="0.2">
      <c r="A63" s="8">
        <v>41640</v>
      </c>
      <c r="B63" s="16">
        <v>63760</v>
      </c>
      <c r="C63" s="16">
        <v>4662.8527199999999</v>
      </c>
      <c r="D63" s="16"/>
      <c r="E63" s="108">
        <v>120.72499999999999</v>
      </c>
      <c r="F63" s="108">
        <v>110.699</v>
      </c>
      <c r="G63" s="108">
        <v>1.2889999999999999</v>
      </c>
      <c r="H63" s="108">
        <v>0.64600000000000002</v>
      </c>
      <c r="I63" s="108" t="s">
        <v>30</v>
      </c>
      <c r="J63" s="108" t="s">
        <v>30</v>
      </c>
      <c r="K63" s="32">
        <v>195.53</v>
      </c>
      <c r="L63" s="32">
        <v>348.06</v>
      </c>
      <c r="M63" s="32">
        <v>183.6</v>
      </c>
      <c r="N63" s="32">
        <v>361.02</v>
      </c>
      <c r="O63" s="69" t="s">
        <v>30</v>
      </c>
      <c r="P63" s="69" t="s">
        <v>30</v>
      </c>
      <c r="Q63" s="75"/>
    </row>
    <row r="64" spans="1:17" x14ac:dyDescent="0.2">
      <c r="A64" s="8">
        <v>41671</v>
      </c>
      <c r="B64" s="16">
        <v>63174</v>
      </c>
      <c r="C64" s="16">
        <v>3072.5686500000002</v>
      </c>
      <c r="D64" s="16"/>
      <c r="E64" s="106">
        <v>121.297</v>
      </c>
      <c r="F64" s="106">
        <v>110.124</v>
      </c>
      <c r="G64" s="106">
        <v>0.81699999999999995</v>
      </c>
      <c r="H64" s="106">
        <v>0.38800000000000001</v>
      </c>
      <c r="I64" s="106" t="s">
        <v>30</v>
      </c>
      <c r="J64" s="106" t="s">
        <v>30</v>
      </c>
      <c r="K64" s="31">
        <v>195.91</v>
      </c>
      <c r="L64" s="31">
        <v>348.23</v>
      </c>
      <c r="M64" s="31">
        <v>184.43</v>
      </c>
      <c r="N64" s="31">
        <v>346.44</v>
      </c>
      <c r="O64" s="18" t="s">
        <v>30</v>
      </c>
      <c r="P64" s="18" t="s">
        <v>30</v>
      </c>
      <c r="Q64" s="76"/>
    </row>
    <row r="65" spans="1:17" x14ac:dyDescent="0.2">
      <c r="A65" s="8">
        <v>41699</v>
      </c>
      <c r="B65" s="16">
        <v>58651</v>
      </c>
      <c r="C65" s="16">
        <v>4022.2033900000006</v>
      </c>
      <c r="D65" s="16"/>
      <c r="E65" s="106">
        <v>121.43899999999999</v>
      </c>
      <c r="F65" s="106">
        <v>109.61</v>
      </c>
      <c r="G65" s="106">
        <v>1.1819999999999999</v>
      </c>
      <c r="H65" s="106">
        <v>0.48799999999999999</v>
      </c>
      <c r="I65" s="106" t="s">
        <v>30</v>
      </c>
      <c r="J65" s="106" t="s">
        <v>30</v>
      </c>
      <c r="K65" s="31">
        <v>195.4</v>
      </c>
      <c r="L65" s="31">
        <v>348.17</v>
      </c>
      <c r="M65" s="31">
        <v>190.88</v>
      </c>
      <c r="N65" s="31">
        <v>361.19</v>
      </c>
      <c r="O65" s="18" t="s">
        <v>30</v>
      </c>
      <c r="P65" s="18" t="s">
        <v>30</v>
      </c>
      <c r="Q65" s="76"/>
    </row>
    <row r="66" spans="1:17" x14ac:dyDescent="0.2">
      <c r="A66" s="8">
        <v>41730</v>
      </c>
      <c r="B66" s="16">
        <v>67525</v>
      </c>
      <c r="C66" s="16">
        <v>3961.8598999999999</v>
      </c>
      <c r="D66" s="16"/>
      <c r="E66" s="106">
        <v>121.73399999999999</v>
      </c>
      <c r="F66" s="106">
        <v>109.155</v>
      </c>
      <c r="G66" s="106">
        <v>1.155</v>
      </c>
      <c r="H66" s="106">
        <v>0.55200000000000005</v>
      </c>
      <c r="I66" s="106" t="s">
        <v>30</v>
      </c>
      <c r="J66" s="106" t="s">
        <v>30</v>
      </c>
      <c r="K66" s="31">
        <v>195.35</v>
      </c>
      <c r="L66" s="31">
        <v>348.21</v>
      </c>
      <c r="M66" s="31">
        <v>186.34</v>
      </c>
      <c r="N66" s="31">
        <v>359.17</v>
      </c>
      <c r="O66" s="18" t="s">
        <v>30</v>
      </c>
      <c r="P66" s="18" t="s">
        <v>30</v>
      </c>
      <c r="Q66" s="76"/>
    </row>
    <row r="67" spans="1:17" x14ac:dyDescent="0.2">
      <c r="A67" s="8">
        <v>41760</v>
      </c>
      <c r="B67" s="16">
        <v>63270</v>
      </c>
      <c r="C67" s="16">
        <v>4706.3070599999992</v>
      </c>
      <c r="D67" s="16"/>
      <c r="E67" s="106">
        <v>122.04600000000001</v>
      </c>
      <c r="F67" s="106">
        <v>108.771</v>
      </c>
      <c r="G67" s="106">
        <v>1.2829999999999999</v>
      </c>
      <c r="H67" s="106">
        <v>0.626</v>
      </c>
      <c r="I67" s="106" t="s">
        <v>30</v>
      </c>
      <c r="J67" s="106" t="s">
        <v>30</v>
      </c>
      <c r="K67" s="31">
        <v>195.26</v>
      </c>
      <c r="L67" s="31">
        <v>348.19</v>
      </c>
      <c r="M67" s="31">
        <v>180</v>
      </c>
      <c r="N67" s="31">
        <v>359.19</v>
      </c>
      <c r="O67" s="18" t="s">
        <v>30</v>
      </c>
      <c r="P67" s="18" t="s">
        <v>30</v>
      </c>
      <c r="Q67" s="76"/>
    </row>
    <row r="68" spans="1:17" x14ac:dyDescent="0.2">
      <c r="A68" s="8">
        <v>41791</v>
      </c>
      <c r="B68" s="16">
        <v>59002</v>
      </c>
      <c r="C68" s="16">
        <v>5076.3195299999998</v>
      </c>
      <c r="D68" s="16"/>
      <c r="E68" s="106">
        <v>122.461</v>
      </c>
      <c r="F68" s="106">
        <v>108.376</v>
      </c>
      <c r="G68" s="106">
        <v>1.4279999999999999</v>
      </c>
      <c r="H68" s="106">
        <v>0.72099999999999997</v>
      </c>
      <c r="I68" s="106" t="s">
        <v>30</v>
      </c>
      <c r="J68" s="106" t="s">
        <v>30</v>
      </c>
      <c r="K68" s="31">
        <v>195.1</v>
      </c>
      <c r="L68" s="31">
        <v>348.18</v>
      </c>
      <c r="M68" s="31">
        <v>183.34</v>
      </c>
      <c r="N68" s="31">
        <v>350.26</v>
      </c>
      <c r="O68" s="18" t="s">
        <v>30</v>
      </c>
      <c r="P68" s="18" t="s">
        <v>30</v>
      </c>
      <c r="Q68" s="76"/>
    </row>
    <row r="69" spans="1:17" x14ac:dyDescent="0.2">
      <c r="A69" s="8">
        <v>41821</v>
      </c>
      <c r="B69" s="16">
        <v>64797</v>
      </c>
      <c r="C69" s="16">
        <v>5257.0486799999999</v>
      </c>
      <c r="D69" s="16"/>
      <c r="E69" s="106">
        <v>123.006</v>
      </c>
      <c r="F69" s="106">
        <v>108.11499999999999</v>
      </c>
      <c r="G69" s="106">
        <v>1.786</v>
      </c>
      <c r="H69" s="106">
        <v>0.84</v>
      </c>
      <c r="I69" s="106" t="s">
        <v>30</v>
      </c>
      <c r="J69" s="106" t="s">
        <v>30</v>
      </c>
      <c r="K69" s="31">
        <v>195.05</v>
      </c>
      <c r="L69" s="31">
        <v>348.25</v>
      </c>
      <c r="M69" s="31">
        <v>181.3</v>
      </c>
      <c r="N69" s="31">
        <v>356.72</v>
      </c>
      <c r="O69" s="18" t="s">
        <v>30</v>
      </c>
      <c r="P69" s="18" t="s">
        <v>30</v>
      </c>
      <c r="Q69" s="76"/>
    </row>
    <row r="70" spans="1:17" x14ac:dyDescent="0.2">
      <c r="A70" s="8">
        <v>41852</v>
      </c>
      <c r="B70" s="16">
        <v>65837</v>
      </c>
      <c r="C70" s="16">
        <v>3718.7621399999998</v>
      </c>
      <c r="D70" s="16"/>
      <c r="E70" s="106">
        <v>123.56699999999999</v>
      </c>
      <c r="F70" s="106">
        <v>107.908</v>
      </c>
      <c r="G70" s="106">
        <v>1.1839999999999999</v>
      </c>
      <c r="H70" s="106">
        <v>0.53100000000000003</v>
      </c>
      <c r="I70" s="106" t="s">
        <v>30</v>
      </c>
      <c r="J70" s="106" t="s">
        <v>30</v>
      </c>
      <c r="K70" s="31">
        <v>194.85</v>
      </c>
      <c r="L70" s="31">
        <v>348.2</v>
      </c>
      <c r="M70" s="31">
        <v>178.18</v>
      </c>
      <c r="N70" s="31">
        <v>353.06</v>
      </c>
      <c r="O70" s="18" t="s">
        <v>30</v>
      </c>
      <c r="P70" s="18" t="s">
        <v>30</v>
      </c>
      <c r="Q70" s="76"/>
    </row>
    <row r="71" spans="1:17" x14ac:dyDescent="0.2">
      <c r="A71" s="8">
        <v>41883</v>
      </c>
      <c r="B71" s="16">
        <v>58009</v>
      </c>
      <c r="C71" s="16">
        <v>4415.9485999999988</v>
      </c>
      <c r="D71" s="16"/>
      <c r="E71" s="106">
        <v>123.953</v>
      </c>
      <c r="F71" s="106">
        <v>107.69799999999999</v>
      </c>
      <c r="G71" s="106">
        <v>1.5820000000000001</v>
      </c>
      <c r="H71" s="106">
        <v>0.73499999999999999</v>
      </c>
      <c r="I71" s="106" t="s">
        <v>30</v>
      </c>
      <c r="J71" s="106" t="s">
        <v>30</v>
      </c>
      <c r="K71" s="31">
        <v>194.69</v>
      </c>
      <c r="L71" s="31">
        <v>348.23</v>
      </c>
      <c r="M71" s="31">
        <v>183.27</v>
      </c>
      <c r="N71" s="31">
        <v>350.06</v>
      </c>
      <c r="O71" s="18" t="s">
        <v>30</v>
      </c>
      <c r="P71" s="18" t="s">
        <v>30</v>
      </c>
      <c r="Q71" s="76"/>
    </row>
    <row r="72" spans="1:17" x14ac:dyDescent="0.2">
      <c r="A72" s="8">
        <v>41913</v>
      </c>
      <c r="B72" s="16">
        <v>67413</v>
      </c>
      <c r="C72" s="16">
        <v>4763.3843500000003</v>
      </c>
      <c r="D72" s="16"/>
      <c r="E72" s="106">
        <v>124.587</v>
      </c>
      <c r="F72" s="106">
        <v>107.43600000000001</v>
      </c>
      <c r="G72" s="106">
        <v>1.51</v>
      </c>
      <c r="H72" s="106">
        <v>0.71699999999999997</v>
      </c>
      <c r="I72" s="106" t="s">
        <v>30</v>
      </c>
      <c r="J72" s="106" t="s">
        <v>30</v>
      </c>
      <c r="K72" s="31">
        <v>194.57</v>
      </c>
      <c r="L72" s="31">
        <v>348.08</v>
      </c>
      <c r="M72" s="31">
        <v>179.81</v>
      </c>
      <c r="N72" s="31">
        <v>349.08</v>
      </c>
      <c r="O72" s="18" t="s">
        <v>30</v>
      </c>
      <c r="P72" s="18" t="s">
        <v>30</v>
      </c>
      <c r="Q72" s="76"/>
    </row>
    <row r="73" spans="1:17" x14ac:dyDescent="0.2">
      <c r="A73" s="8">
        <v>41944</v>
      </c>
      <c r="B73" s="16">
        <v>58192</v>
      </c>
      <c r="C73" s="16">
        <v>4635.1353200000003</v>
      </c>
      <c r="D73" s="16"/>
      <c r="E73" s="106">
        <v>125.268</v>
      </c>
      <c r="F73" s="106">
        <v>107.524</v>
      </c>
      <c r="G73" s="106">
        <v>1.53</v>
      </c>
      <c r="H73" s="106">
        <v>0.72499999999999998</v>
      </c>
      <c r="I73" s="106" t="s">
        <v>30</v>
      </c>
      <c r="J73" s="106" t="s">
        <v>30</v>
      </c>
      <c r="K73" s="31">
        <v>194.38</v>
      </c>
      <c r="L73" s="31">
        <v>348.01</v>
      </c>
      <c r="M73" s="31">
        <v>182.62</v>
      </c>
      <c r="N73" s="31">
        <v>346.19</v>
      </c>
      <c r="O73" s="18" t="s">
        <v>30</v>
      </c>
      <c r="P73" s="18" t="s">
        <v>30</v>
      </c>
      <c r="Q73" s="76"/>
    </row>
    <row r="74" spans="1:17" x14ac:dyDescent="0.2">
      <c r="A74" s="9">
        <v>41974</v>
      </c>
      <c r="B74" s="17">
        <v>67355</v>
      </c>
      <c r="C74" s="17">
        <v>4547.4524699999993</v>
      </c>
      <c r="D74" s="17"/>
      <c r="E74" s="107">
        <v>125.69499999999999</v>
      </c>
      <c r="F74" s="107">
        <v>107.31399999999999</v>
      </c>
      <c r="G74" s="107">
        <v>1.4259999999999999</v>
      </c>
      <c r="H74" s="107">
        <v>0.628</v>
      </c>
      <c r="I74" s="107" t="s">
        <v>30</v>
      </c>
      <c r="J74" s="107" t="s">
        <v>30</v>
      </c>
      <c r="K74" s="33">
        <v>194.21</v>
      </c>
      <c r="L74" s="33">
        <v>347.89</v>
      </c>
      <c r="M74" s="33">
        <v>179.36</v>
      </c>
      <c r="N74" s="33">
        <v>356.4</v>
      </c>
      <c r="O74" s="19" t="s">
        <v>30</v>
      </c>
      <c r="P74" s="19" t="s">
        <v>30</v>
      </c>
      <c r="Q74" s="77"/>
    </row>
    <row r="75" spans="1:17" x14ac:dyDescent="0.2">
      <c r="A75" s="8">
        <v>42005</v>
      </c>
      <c r="B75" s="16">
        <v>62527</v>
      </c>
      <c r="C75" s="16">
        <v>3890.1452200000003</v>
      </c>
      <c r="D75" s="16"/>
      <c r="E75" s="108">
        <v>126.173</v>
      </c>
      <c r="F75" s="108">
        <v>107.027</v>
      </c>
      <c r="G75" s="108">
        <v>1.0549999999999999</v>
      </c>
      <c r="H75" s="108">
        <v>0.54500000000000004</v>
      </c>
      <c r="I75" s="108" t="s">
        <v>30</v>
      </c>
      <c r="J75" s="108" t="s">
        <v>30</v>
      </c>
      <c r="K75" s="32">
        <v>196.69</v>
      </c>
      <c r="L75" s="32">
        <v>352.24</v>
      </c>
      <c r="M75" s="32">
        <v>181.95</v>
      </c>
      <c r="N75" s="32">
        <v>349.83</v>
      </c>
      <c r="O75" s="69" t="s">
        <v>30</v>
      </c>
      <c r="P75" s="69" t="s">
        <v>30</v>
      </c>
      <c r="Q75" s="75"/>
    </row>
    <row r="76" spans="1:17" x14ac:dyDescent="0.2">
      <c r="A76" s="8">
        <v>42036</v>
      </c>
      <c r="B76" s="16">
        <v>63511</v>
      </c>
      <c r="C76" s="16">
        <v>3601.6506600000002</v>
      </c>
      <c r="D76" s="16"/>
      <c r="E76" s="106">
        <v>127.16</v>
      </c>
      <c r="F76" s="106">
        <v>106.79300000000001</v>
      </c>
      <c r="G76" s="106">
        <v>1.117</v>
      </c>
      <c r="H76" s="106">
        <v>0.51800000000000002</v>
      </c>
      <c r="I76" s="106" t="s">
        <v>30</v>
      </c>
      <c r="J76" s="106" t="s">
        <v>30</v>
      </c>
      <c r="K76" s="31">
        <v>196.4</v>
      </c>
      <c r="L76" s="31">
        <v>352.19</v>
      </c>
      <c r="M76" s="31">
        <v>189.19</v>
      </c>
      <c r="N76" s="31">
        <v>359.73</v>
      </c>
      <c r="O76" s="18" t="s">
        <v>30</v>
      </c>
      <c r="P76" s="18" t="s">
        <v>30</v>
      </c>
      <c r="Q76" s="76"/>
    </row>
    <row r="77" spans="1:17" x14ac:dyDescent="0.2">
      <c r="A77" s="8">
        <v>42064</v>
      </c>
      <c r="B77" s="16">
        <v>59065</v>
      </c>
      <c r="C77" s="16">
        <v>4383.3700999999992</v>
      </c>
      <c r="D77" s="16"/>
      <c r="E77" s="106">
        <v>127.765</v>
      </c>
      <c r="F77" s="106">
        <v>106.402</v>
      </c>
      <c r="G77" s="106">
        <v>1.4970000000000001</v>
      </c>
      <c r="H77" s="106">
        <v>0.63900000000000001</v>
      </c>
      <c r="I77" s="106" t="s">
        <v>30</v>
      </c>
      <c r="J77" s="106" t="s">
        <v>30</v>
      </c>
      <c r="K77" s="31">
        <v>196.2</v>
      </c>
      <c r="L77" s="31">
        <v>352.14</v>
      </c>
      <c r="M77" s="31">
        <v>190.15</v>
      </c>
      <c r="N77" s="31">
        <v>353.75</v>
      </c>
      <c r="O77" s="18" t="s">
        <v>30</v>
      </c>
      <c r="P77" s="18" t="s">
        <v>30</v>
      </c>
      <c r="Q77" s="76"/>
    </row>
    <row r="78" spans="1:17" x14ac:dyDescent="0.2">
      <c r="A78" s="8">
        <v>42095</v>
      </c>
      <c r="B78" s="16">
        <v>73792</v>
      </c>
      <c r="C78" s="16">
        <v>3147.4125600000002</v>
      </c>
      <c r="D78" s="16"/>
      <c r="E78" s="106">
        <v>128.429</v>
      </c>
      <c r="F78" s="106">
        <v>106.20099999999999</v>
      </c>
      <c r="G78" s="106">
        <v>0.99399999999999999</v>
      </c>
      <c r="H78" s="106">
        <v>0.39700000000000002</v>
      </c>
      <c r="I78" s="106" t="s">
        <v>30</v>
      </c>
      <c r="J78" s="106" t="s">
        <v>30</v>
      </c>
      <c r="K78" s="31">
        <v>196.06</v>
      </c>
      <c r="L78" s="31">
        <v>351.87</v>
      </c>
      <c r="M78" s="31">
        <v>185.64</v>
      </c>
      <c r="N78" s="31">
        <v>365.63</v>
      </c>
      <c r="O78" s="18" t="s">
        <v>30</v>
      </c>
      <c r="P78" s="18" t="s">
        <v>30</v>
      </c>
      <c r="Q78" s="76"/>
    </row>
    <row r="79" spans="1:17" x14ac:dyDescent="0.2">
      <c r="A79" s="8">
        <v>42125</v>
      </c>
      <c r="B79" s="16">
        <v>51811</v>
      </c>
      <c r="C79" s="16">
        <v>3841.3436200000001</v>
      </c>
      <c r="D79" s="16"/>
      <c r="E79" s="106">
        <v>128.86500000000001</v>
      </c>
      <c r="F79" s="106">
        <v>105.729</v>
      </c>
      <c r="G79" s="106">
        <v>1.2330000000000001</v>
      </c>
      <c r="H79" s="106">
        <v>0.57599999999999996</v>
      </c>
      <c r="I79" s="106" t="s">
        <v>30</v>
      </c>
      <c r="J79" s="106" t="s">
        <v>30</v>
      </c>
      <c r="K79" s="31">
        <v>195.84</v>
      </c>
      <c r="L79" s="31">
        <v>351.82</v>
      </c>
      <c r="M79" s="31">
        <v>188.13</v>
      </c>
      <c r="N79" s="31">
        <v>362.65</v>
      </c>
      <c r="O79" s="18" t="s">
        <v>30</v>
      </c>
      <c r="P79" s="18" t="s">
        <v>30</v>
      </c>
      <c r="Q79" s="76"/>
    </row>
    <row r="80" spans="1:17" x14ac:dyDescent="0.2">
      <c r="A80" s="8">
        <v>42156</v>
      </c>
      <c r="B80" s="16">
        <v>63369</v>
      </c>
      <c r="C80" s="16">
        <v>4663.2716600000003</v>
      </c>
      <c r="D80" s="16"/>
      <c r="E80" s="106">
        <v>129.36600000000001</v>
      </c>
      <c r="F80" s="106">
        <v>105.526</v>
      </c>
      <c r="G80" s="106">
        <v>1.5940000000000001</v>
      </c>
      <c r="H80" s="106">
        <v>0.755</v>
      </c>
      <c r="I80" s="106" t="s">
        <v>30</v>
      </c>
      <c r="J80" s="106" t="s">
        <v>30</v>
      </c>
      <c r="K80" s="31">
        <v>195.7</v>
      </c>
      <c r="L80" s="31">
        <v>351.83</v>
      </c>
      <c r="M80" s="31">
        <v>183.58</v>
      </c>
      <c r="N80" s="31">
        <v>363.91</v>
      </c>
      <c r="O80" s="18" t="s">
        <v>30</v>
      </c>
      <c r="P80" s="18" t="s">
        <v>30</v>
      </c>
      <c r="Q80" s="76"/>
    </row>
    <row r="81" spans="1:17" x14ac:dyDescent="0.2">
      <c r="A81" s="8">
        <v>42186</v>
      </c>
      <c r="B81" s="16">
        <v>67709</v>
      </c>
      <c r="C81" s="16">
        <v>4452.4467599999998</v>
      </c>
      <c r="D81" s="16"/>
      <c r="E81" s="106">
        <v>129.84200000000001</v>
      </c>
      <c r="F81" s="106">
        <v>105.464</v>
      </c>
      <c r="G81" s="106">
        <v>1.601</v>
      </c>
      <c r="H81" s="106">
        <v>0.61099999999999999</v>
      </c>
      <c r="I81" s="106" t="s">
        <v>30</v>
      </c>
      <c r="J81" s="106" t="s">
        <v>30</v>
      </c>
      <c r="K81" s="31">
        <v>195.6</v>
      </c>
      <c r="L81" s="31">
        <v>351.7</v>
      </c>
      <c r="M81" s="31">
        <v>186.06</v>
      </c>
      <c r="N81" s="31">
        <v>359.34</v>
      </c>
      <c r="O81" s="18" t="s">
        <v>30</v>
      </c>
      <c r="P81" s="18" t="s">
        <v>30</v>
      </c>
      <c r="Q81" s="76"/>
    </row>
    <row r="82" spans="1:17" x14ac:dyDescent="0.2">
      <c r="A82" s="8">
        <v>42217</v>
      </c>
      <c r="B82" s="16">
        <v>62600</v>
      </c>
      <c r="C82" s="16">
        <v>3525.5396299999998</v>
      </c>
      <c r="D82" s="16"/>
      <c r="E82" s="106">
        <v>130.381</v>
      </c>
      <c r="F82" s="106">
        <v>105.108</v>
      </c>
      <c r="G82" s="106">
        <v>1.0720000000000001</v>
      </c>
      <c r="H82" s="106">
        <v>0.48199999999999998</v>
      </c>
      <c r="I82" s="106" t="s">
        <v>30</v>
      </c>
      <c r="J82" s="106" t="s">
        <v>30</v>
      </c>
      <c r="K82" s="31">
        <v>195.5</v>
      </c>
      <c r="L82" s="31">
        <v>351.63</v>
      </c>
      <c r="M82" s="31">
        <v>183.71</v>
      </c>
      <c r="N82" s="31">
        <v>358.86</v>
      </c>
      <c r="O82" s="18" t="s">
        <v>30</v>
      </c>
      <c r="P82" s="18" t="s">
        <v>30</v>
      </c>
      <c r="Q82" s="76"/>
    </row>
    <row r="83" spans="1:17" x14ac:dyDescent="0.2">
      <c r="A83" s="8">
        <v>42248</v>
      </c>
      <c r="B83" s="16">
        <v>58437</v>
      </c>
      <c r="C83" s="16">
        <v>3632.3750199999999</v>
      </c>
      <c r="D83" s="16"/>
      <c r="E83" s="106">
        <v>130.667</v>
      </c>
      <c r="F83" s="106">
        <v>104.803</v>
      </c>
      <c r="G83" s="106">
        <v>1.1200000000000001</v>
      </c>
      <c r="H83" s="106">
        <v>0.438</v>
      </c>
      <c r="I83" s="106" t="s">
        <v>30</v>
      </c>
      <c r="J83" s="106" t="s">
        <v>30</v>
      </c>
      <c r="K83" s="31">
        <v>195.36</v>
      </c>
      <c r="L83" s="31">
        <v>351.52</v>
      </c>
      <c r="M83" s="31">
        <v>189.95</v>
      </c>
      <c r="N83" s="31">
        <v>351.37</v>
      </c>
      <c r="O83" s="18" t="s">
        <v>30</v>
      </c>
      <c r="P83" s="18" t="s">
        <v>30</v>
      </c>
      <c r="Q83" s="76"/>
    </row>
    <row r="84" spans="1:17" x14ac:dyDescent="0.2">
      <c r="A84" s="8">
        <v>42278</v>
      </c>
      <c r="B84" s="16">
        <v>66818</v>
      </c>
      <c r="C84" s="16">
        <v>4019.8239600000002</v>
      </c>
      <c r="D84" s="16"/>
      <c r="E84" s="106">
        <v>130.86799999999999</v>
      </c>
      <c r="F84" s="106">
        <v>104.39700000000001</v>
      </c>
      <c r="G84" s="106">
        <v>1.123</v>
      </c>
      <c r="H84" s="106">
        <v>0.47499999999999998</v>
      </c>
      <c r="I84" s="106" t="s">
        <v>30</v>
      </c>
      <c r="J84" s="106" t="s">
        <v>30</v>
      </c>
      <c r="K84" s="31">
        <v>195.26</v>
      </c>
      <c r="L84" s="31">
        <v>351.34</v>
      </c>
      <c r="M84" s="31">
        <v>188.15</v>
      </c>
      <c r="N84" s="31">
        <v>372.51</v>
      </c>
      <c r="O84" s="18" t="s">
        <v>30</v>
      </c>
      <c r="P84" s="18" t="s">
        <v>30</v>
      </c>
      <c r="Q84" s="76"/>
    </row>
    <row r="85" spans="1:17" x14ac:dyDescent="0.2">
      <c r="A85" s="8">
        <v>42309</v>
      </c>
      <c r="B85" s="16">
        <v>58223</v>
      </c>
      <c r="C85" s="16">
        <v>3688.2243999999996</v>
      </c>
      <c r="D85" s="16"/>
      <c r="E85" s="106">
        <v>130.93600000000001</v>
      </c>
      <c r="F85" s="106">
        <v>104.086</v>
      </c>
      <c r="G85" s="106">
        <v>0.94099999999999995</v>
      </c>
      <c r="H85" s="106">
        <v>0.34799999999999998</v>
      </c>
      <c r="I85" s="106" t="s">
        <v>30</v>
      </c>
      <c r="J85" s="106" t="s">
        <v>30</v>
      </c>
      <c r="K85" s="31">
        <v>195.31</v>
      </c>
      <c r="L85" s="31">
        <v>351.26</v>
      </c>
      <c r="M85" s="31">
        <v>185.38</v>
      </c>
      <c r="N85" s="31">
        <v>379.31</v>
      </c>
      <c r="O85" s="18" t="s">
        <v>30</v>
      </c>
      <c r="P85" s="18" t="s">
        <v>30</v>
      </c>
      <c r="Q85" s="76"/>
    </row>
    <row r="86" spans="1:17" x14ac:dyDescent="0.2">
      <c r="A86" s="9">
        <v>42339</v>
      </c>
      <c r="B86" s="17">
        <v>73538</v>
      </c>
      <c r="C86" s="17">
        <v>4454.0884099999994</v>
      </c>
      <c r="D86" s="17"/>
      <c r="E86" s="107">
        <v>130.78399999999999</v>
      </c>
      <c r="F86" s="107">
        <v>103.667</v>
      </c>
      <c r="G86" s="107">
        <v>1.325</v>
      </c>
      <c r="H86" s="107">
        <v>0.52900000000000003</v>
      </c>
      <c r="I86" s="107" t="s">
        <v>30</v>
      </c>
      <c r="J86" s="107" t="s">
        <v>30</v>
      </c>
      <c r="K86" s="33">
        <v>195.18</v>
      </c>
      <c r="L86" s="33">
        <v>351.12</v>
      </c>
      <c r="M86" s="33">
        <v>188.03</v>
      </c>
      <c r="N86" s="33">
        <v>358.17</v>
      </c>
      <c r="O86" s="19" t="s">
        <v>30</v>
      </c>
      <c r="P86" s="19" t="s">
        <v>30</v>
      </c>
      <c r="Q86" s="77"/>
    </row>
    <row r="87" spans="1:17" x14ac:dyDescent="0.2">
      <c r="A87" s="8">
        <v>42370</v>
      </c>
      <c r="B87" s="16">
        <v>52430</v>
      </c>
      <c r="C87" s="16">
        <v>4217.0862699999998</v>
      </c>
      <c r="D87" s="16"/>
      <c r="E87" s="108">
        <v>130.94900000000001</v>
      </c>
      <c r="F87" s="108">
        <v>103.166</v>
      </c>
      <c r="G87" s="108">
        <v>1.2609999999999999</v>
      </c>
      <c r="H87" s="108">
        <v>0.56499999999999995</v>
      </c>
      <c r="I87" s="108" t="s">
        <v>30</v>
      </c>
      <c r="J87" s="108" t="s">
        <v>30</v>
      </c>
      <c r="K87" s="32">
        <v>196.02</v>
      </c>
      <c r="L87" s="32">
        <v>352.67</v>
      </c>
      <c r="M87" s="32">
        <v>188.17</v>
      </c>
      <c r="N87" s="32">
        <v>357.8</v>
      </c>
      <c r="O87" s="69" t="s">
        <v>30</v>
      </c>
      <c r="P87" s="69" t="s">
        <v>30</v>
      </c>
      <c r="Q87" s="75"/>
    </row>
    <row r="88" spans="1:17" x14ac:dyDescent="0.2">
      <c r="A88" s="8">
        <v>42401</v>
      </c>
      <c r="B88" s="16">
        <v>64486.999999999993</v>
      </c>
      <c r="C88" s="16">
        <v>4196.9835199999998</v>
      </c>
      <c r="D88" s="16"/>
      <c r="E88" s="106">
        <v>131.68899999999999</v>
      </c>
      <c r="F88" s="106">
        <v>102.748</v>
      </c>
      <c r="G88" s="106">
        <v>1.248</v>
      </c>
      <c r="H88" s="106">
        <v>0.55600000000000005</v>
      </c>
      <c r="I88" s="106" t="s">
        <v>30</v>
      </c>
      <c r="J88" s="106" t="s">
        <v>30</v>
      </c>
      <c r="K88" s="31">
        <v>195.97</v>
      </c>
      <c r="L88" s="31">
        <v>352.67</v>
      </c>
      <c r="M88" s="31">
        <v>187.79</v>
      </c>
      <c r="N88" s="31">
        <v>361.25</v>
      </c>
      <c r="O88" s="18" t="s">
        <v>30</v>
      </c>
      <c r="P88" s="18" t="s">
        <v>30</v>
      </c>
      <c r="Q88" s="76"/>
    </row>
    <row r="89" spans="1:17" x14ac:dyDescent="0.2">
      <c r="A89" s="8">
        <v>42430</v>
      </c>
      <c r="B89" s="16">
        <v>65682</v>
      </c>
      <c r="C89" s="16">
        <v>4180.5349400000005</v>
      </c>
      <c r="D89" s="16"/>
      <c r="E89" s="106">
        <v>131.85599999999999</v>
      </c>
      <c r="F89" s="106">
        <v>102.43899999999999</v>
      </c>
      <c r="G89" s="106">
        <v>1.121</v>
      </c>
      <c r="H89" s="106">
        <v>0.44</v>
      </c>
      <c r="I89" s="106" t="s">
        <v>30</v>
      </c>
      <c r="J89" s="106" t="s">
        <v>30</v>
      </c>
      <c r="K89" s="31">
        <v>195.85</v>
      </c>
      <c r="L89" s="31">
        <v>352.69</v>
      </c>
      <c r="M89" s="31">
        <v>193.74</v>
      </c>
      <c r="N89" s="31">
        <v>369.32</v>
      </c>
      <c r="O89" s="18" t="s">
        <v>30</v>
      </c>
      <c r="P89" s="18" t="s">
        <v>30</v>
      </c>
      <c r="Q89" s="76"/>
    </row>
    <row r="90" spans="1:17" x14ac:dyDescent="0.2">
      <c r="A90" s="8">
        <v>42461</v>
      </c>
      <c r="B90" s="16">
        <v>67065</v>
      </c>
      <c r="C90" s="16">
        <v>4198.5084800000004</v>
      </c>
      <c r="D90" s="16"/>
      <c r="E90" s="106">
        <v>131.89400000000001</v>
      </c>
      <c r="F90" s="106">
        <v>101.93899999999999</v>
      </c>
      <c r="G90" s="106">
        <v>1.0620000000000001</v>
      </c>
      <c r="H90" s="106">
        <v>0.40899999999999997</v>
      </c>
      <c r="I90" s="106" t="s">
        <v>30</v>
      </c>
      <c r="J90" s="106" t="s">
        <v>30</v>
      </c>
      <c r="K90" s="31">
        <v>195.7</v>
      </c>
      <c r="L90" s="31">
        <v>352.62</v>
      </c>
      <c r="M90" s="31">
        <v>191.63</v>
      </c>
      <c r="N90" s="31">
        <v>363.24</v>
      </c>
      <c r="O90" s="18" t="s">
        <v>30</v>
      </c>
      <c r="P90" s="18" t="s">
        <v>30</v>
      </c>
      <c r="Q90" s="76"/>
    </row>
    <row r="91" spans="1:17" x14ac:dyDescent="0.2">
      <c r="A91" s="8">
        <v>42491</v>
      </c>
      <c r="B91" s="16">
        <v>60766</v>
      </c>
      <c r="C91" s="16">
        <v>5402.5993899999994</v>
      </c>
      <c r="D91" s="16"/>
      <c r="E91" s="106">
        <v>131.988</v>
      </c>
      <c r="F91" s="106">
        <v>101.471</v>
      </c>
      <c r="G91" s="106">
        <v>1.2090000000000001</v>
      </c>
      <c r="H91" s="106">
        <v>0.54300000000000004</v>
      </c>
      <c r="I91" s="106" t="s">
        <v>30</v>
      </c>
      <c r="J91" s="106" t="s">
        <v>30</v>
      </c>
      <c r="K91" s="31">
        <v>195.59</v>
      </c>
      <c r="L91" s="31">
        <v>352.5</v>
      </c>
      <c r="M91" s="31">
        <v>191.13</v>
      </c>
      <c r="N91" s="31">
        <v>363.69</v>
      </c>
      <c r="O91" s="18" t="s">
        <v>30</v>
      </c>
      <c r="P91" s="18" t="s">
        <v>30</v>
      </c>
      <c r="Q91" s="76"/>
    </row>
    <row r="92" spans="1:17" x14ac:dyDescent="0.2">
      <c r="A92" s="8">
        <v>42522</v>
      </c>
      <c r="B92" s="16">
        <v>66333</v>
      </c>
      <c r="C92" s="16">
        <v>5764.1013899999998</v>
      </c>
      <c r="D92" s="16"/>
      <c r="E92" s="106">
        <v>132.36099999999999</v>
      </c>
      <c r="F92" s="106">
        <v>101.11799999999999</v>
      </c>
      <c r="G92" s="106">
        <v>2.1179999999999999</v>
      </c>
      <c r="H92" s="106">
        <v>0.83</v>
      </c>
      <c r="I92" s="106" t="s">
        <v>30</v>
      </c>
      <c r="J92" s="106" t="s">
        <v>30</v>
      </c>
      <c r="K92" s="31">
        <v>195.46</v>
      </c>
      <c r="L92" s="31">
        <v>352.47</v>
      </c>
      <c r="M92" s="31">
        <v>187.11</v>
      </c>
      <c r="N92" s="31">
        <v>365.31</v>
      </c>
      <c r="O92" s="18" t="s">
        <v>30</v>
      </c>
      <c r="P92" s="18" t="s">
        <v>30</v>
      </c>
      <c r="Q92" s="76"/>
    </row>
    <row r="93" spans="1:17" x14ac:dyDescent="0.2">
      <c r="A93" s="8">
        <v>42552</v>
      </c>
      <c r="B93" s="16">
        <v>63114</v>
      </c>
      <c r="C93" s="16">
        <v>4887.5377200000003</v>
      </c>
      <c r="D93" s="16"/>
      <c r="E93" s="106">
        <v>132.881</v>
      </c>
      <c r="F93" s="106">
        <v>100.91</v>
      </c>
      <c r="G93" s="106">
        <v>1.2330000000000001</v>
      </c>
      <c r="H93" s="106">
        <v>0.52800000000000002</v>
      </c>
      <c r="I93" s="106" t="s">
        <v>30</v>
      </c>
      <c r="J93" s="106" t="s">
        <v>30</v>
      </c>
      <c r="K93" s="31">
        <v>195.28</v>
      </c>
      <c r="L93" s="31">
        <v>352.5</v>
      </c>
      <c r="M93" s="31">
        <v>185.47</v>
      </c>
      <c r="N93" s="31">
        <v>358.59</v>
      </c>
      <c r="O93" s="18" t="s">
        <v>30</v>
      </c>
      <c r="P93" s="18" t="s">
        <v>30</v>
      </c>
      <c r="Q93" s="76"/>
    </row>
    <row r="94" spans="1:17" x14ac:dyDescent="0.2">
      <c r="A94" s="8">
        <v>42583</v>
      </c>
      <c r="B94" s="16">
        <v>69376</v>
      </c>
      <c r="C94" s="16">
        <v>4884.2176600000003</v>
      </c>
      <c r="D94" s="16"/>
      <c r="E94" s="106">
        <v>133.60300000000001</v>
      </c>
      <c r="F94" s="106">
        <v>100.705</v>
      </c>
      <c r="G94" s="106">
        <v>1.5069999999999999</v>
      </c>
      <c r="H94" s="106">
        <v>0.57999999999999996</v>
      </c>
      <c r="I94" s="106" t="s">
        <v>30</v>
      </c>
      <c r="J94" s="106" t="s">
        <v>30</v>
      </c>
      <c r="K94" s="31">
        <v>195.07</v>
      </c>
      <c r="L94" s="31">
        <v>352.35</v>
      </c>
      <c r="M94" s="31">
        <v>185.74</v>
      </c>
      <c r="N94" s="31">
        <v>357.09</v>
      </c>
      <c r="O94" s="18" t="s">
        <v>30</v>
      </c>
      <c r="P94" s="18" t="s">
        <v>30</v>
      </c>
      <c r="Q94" s="76"/>
    </row>
    <row r="95" spans="1:17" x14ac:dyDescent="0.2">
      <c r="A95" s="8">
        <v>42614</v>
      </c>
      <c r="B95" s="16">
        <v>63682</v>
      </c>
      <c r="C95" s="16">
        <v>4571.3140599999997</v>
      </c>
      <c r="D95" s="16"/>
      <c r="E95" s="106">
        <v>134.136</v>
      </c>
      <c r="F95" s="106">
        <v>100.456</v>
      </c>
      <c r="G95" s="106">
        <v>1.3149999999999999</v>
      </c>
      <c r="H95" s="106">
        <v>0.58799999999999997</v>
      </c>
      <c r="I95" s="106" t="s">
        <v>30</v>
      </c>
      <c r="J95" s="106" t="s">
        <v>30</v>
      </c>
      <c r="K95" s="31">
        <v>194.93</v>
      </c>
      <c r="L95" s="31">
        <v>352.12</v>
      </c>
      <c r="M95" s="31">
        <v>192.25</v>
      </c>
      <c r="N95" s="31">
        <v>365.48</v>
      </c>
      <c r="O95" s="18" t="s">
        <v>30</v>
      </c>
      <c r="P95" s="18" t="s">
        <v>30</v>
      </c>
      <c r="Q95" s="76"/>
    </row>
    <row r="96" spans="1:17" x14ac:dyDescent="0.2">
      <c r="A96" s="8">
        <v>42644</v>
      </c>
      <c r="B96" s="16">
        <v>64227.999999999993</v>
      </c>
      <c r="C96" s="16">
        <v>5030.0444400000006</v>
      </c>
      <c r="D96" s="16"/>
      <c r="E96" s="106">
        <v>134.595</v>
      </c>
      <c r="F96" s="106">
        <v>100.24</v>
      </c>
      <c r="G96" s="106">
        <v>1.2050000000000001</v>
      </c>
      <c r="H96" s="106">
        <v>0.51800000000000002</v>
      </c>
      <c r="I96" s="106" t="s">
        <v>30</v>
      </c>
      <c r="J96" s="106" t="s">
        <v>30</v>
      </c>
      <c r="K96" s="31">
        <v>194.8</v>
      </c>
      <c r="L96" s="31">
        <v>352.1</v>
      </c>
      <c r="M96" s="31">
        <v>185.98</v>
      </c>
      <c r="N96" s="31">
        <v>368.19</v>
      </c>
      <c r="O96" s="18" t="s">
        <v>30</v>
      </c>
      <c r="P96" s="18" t="s">
        <v>30</v>
      </c>
      <c r="Q96" s="76"/>
    </row>
    <row r="97" spans="1:17" x14ac:dyDescent="0.2">
      <c r="A97" s="8">
        <v>42675</v>
      </c>
      <c r="B97" s="16">
        <v>60536</v>
      </c>
      <c r="C97" s="16">
        <v>5197.07161</v>
      </c>
      <c r="D97" s="16"/>
      <c r="E97" s="106">
        <v>134.94800000000001</v>
      </c>
      <c r="F97" s="106">
        <v>100.26</v>
      </c>
      <c r="G97" s="106">
        <v>1.466</v>
      </c>
      <c r="H97" s="106">
        <v>0.623</v>
      </c>
      <c r="I97" s="106" t="s">
        <v>30</v>
      </c>
      <c r="J97" s="106" t="s">
        <v>30</v>
      </c>
      <c r="K97" s="31">
        <v>194.67</v>
      </c>
      <c r="L97" s="31">
        <v>351.88</v>
      </c>
      <c r="M97" s="31">
        <v>191.4</v>
      </c>
      <c r="N97" s="31">
        <v>356.16</v>
      </c>
      <c r="O97" s="18" t="s">
        <v>30</v>
      </c>
      <c r="P97" s="18" t="s">
        <v>30</v>
      </c>
      <c r="Q97" s="76"/>
    </row>
    <row r="98" spans="1:17" x14ac:dyDescent="0.2">
      <c r="A98" s="9">
        <v>42705</v>
      </c>
      <c r="B98" s="17">
        <v>68569</v>
      </c>
      <c r="C98" s="17">
        <v>5357.4945099999995</v>
      </c>
      <c r="D98" s="17"/>
      <c r="E98" s="107">
        <v>135.148</v>
      </c>
      <c r="F98" s="107">
        <v>99.983000000000004</v>
      </c>
      <c r="G98" s="107">
        <v>1.43</v>
      </c>
      <c r="H98" s="107">
        <v>0.61899999999999999</v>
      </c>
      <c r="I98" s="107" t="s">
        <v>30</v>
      </c>
      <c r="J98" s="107" t="s">
        <v>30</v>
      </c>
      <c r="K98" s="33">
        <v>194.55</v>
      </c>
      <c r="L98" s="33">
        <v>351.79</v>
      </c>
      <c r="M98" s="33">
        <v>186.25</v>
      </c>
      <c r="N98" s="33">
        <v>371.95</v>
      </c>
      <c r="O98" s="19" t="s">
        <v>30</v>
      </c>
      <c r="P98" s="19" t="s">
        <v>30</v>
      </c>
      <c r="Q98" s="77"/>
    </row>
    <row r="99" spans="1:17" x14ac:dyDescent="0.2">
      <c r="A99" s="8">
        <v>42736</v>
      </c>
      <c r="B99" s="16">
        <v>60927</v>
      </c>
      <c r="C99" s="16">
        <v>4728.6251700000003</v>
      </c>
      <c r="D99" s="16"/>
      <c r="E99" s="108">
        <v>135.86600000000001</v>
      </c>
      <c r="F99" s="108">
        <v>100.19</v>
      </c>
      <c r="G99" s="108">
        <v>1.294</v>
      </c>
      <c r="H99" s="108">
        <v>0.47399999999999998</v>
      </c>
      <c r="I99" s="108" t="s">
        <v>30</v>
      </c>
      <c r="J99" s="108" t="s">
        <v>30</v>
      </c>
      <c r="K99" s="32">
        <v>198.43</v>
      </c>
      <c r="L99" s="32">
        <v>358.96</v>
      </c>
      <c r="M99" s="32">
        <v>190.05</v>
      </c>
      <c r="N99" s="32">
        <v>366.51</v>
      </c>
      <c r="O99" s="69" t="s">
        <v>30</v>
      </c>
      <c r="P99" s="69" t="s">
        <v>30</v>
      </c>
      <c r="Q99" s="75"/>
    </row>
    <row r="100" spans="1:17" x14ac:dyDescent="0.2">
      <c r="A100" s="8">
        <v>42767</v>
      </c>
      <c r="B100" s="16">
        <v>64561.000000000007</v>
      </c>
      <c r="C100" s="16">
        <v>3613.4034900000001</v>
      </c>
      <c r="D100" s="16"/>
      <c r="E100" s="106">
        <v>137.15799999999999</v>
      </c>
      <c r="F100" s="106">
        <v>100.376</v>
      </c>
      <c r="G100" s="106">
        <v>1.042</v>
      </c>
      <c r="H100" s="106">
        <v>0.436</v>
      </c>
      <c r="I100" s="106" t="s">
        <v>30</v>
      </c>
      <c r="J100" s="106" t="s">
        <v>30</v>
      </c>
      <c r="K100" s="31">
        <v>198.3</v>
      </c>
      <c r="L100" s="31">
        <v>359.23</v>
      </c>
      <c r="M100" s="31">
        <v>195.84</v>
      </c>
      <c r="N100" s="31">
        <v>364.55</v>
      </c>
      <c r="O100" s="18" t="s">
        <v>30</v>
      </c>
      <c r="P100" s="18" t="s">
        <v>30</v>
      </c>
      <c r="Q100" s="76"/>
    </row>
    <row r="101" spans="1:17" x14ac:dyDescent="0.2">
      <c r="A101" s="8">
        <v>42795</v>
      </c>
      <c r="B101" s="16">
        <v>69900</v>
      </c>
      <c r="C101" s="16">
        <v>4808.3155499999993</v>
      </c>
      <c r="D101" s="16"/>
      <c r="E101" s="106">
        <v>137.38</v>
      </c>
      <c r="F101" s="106">
        <v>100.514</v>
      </c>
      <c r="G101" s="106">
        <v>1.4239999999999999</v>
      </c>
      <c r="H101" s="106">
        <v>0.54800000000000004</v>
      </c>
      <c r="I101" s="106" t="s">
        <v>30</v>
      </c>
      <c r="J101" s="106" t="s">
        <v>30</v>
      </c>
      <c r="K101" s="31">
        <v>198.21</v>
      </c>
      <c r="L101" s="31">
        <v>359.44</v>
      </c>
      <c r="M101" s="31">
        <v>194.94</v>
      </c>
      <c r="N101" s="31">
        <v>367.75</v>
      </c>
      <c r="O101" s="18" t="s">
        <v>30</v>
      </c>
      <c r="P101" s="18" t="s">
        <v>30</v>
      </c>
      <c r="Q101" s="76"/>
    </row>
    <row r="102" spans="1:17" x14ac:dyDescent="0.2">
      <c r="A102" s="8">
        <v>42826</v>
      </c>
      <c r="B102" s="16">
        <v>65809</v>
      </c>
      <c r="C102" s="16">
        <v>4631.3851199999999</v>
      </c>
      <c r="D102" s="16"/>
      <c r="E102" s="106">
        <v>137.899</v>
      </c>
      <c r="F102" s="106">
        <v>100.251</v>
      </c>
      <c r="G102" s="106">
        <v>1.476</v>
      </c>
      <c r="H102" s="106">
        <v>0.61199999999999999</v>
      </c>
      <c r="I102" s="106" t="s">
        <v>30</v>
      </c>
      <c r="J102" s="106" t="s">
        <v>30</v>
      </c>
      <c r="K102" s="31">
        <v>198.07</v>
      </c>
      <c r="L102" s="31">
        <v>359.37</v>
      </c>
      <c r="M102" s="31">
        <v>195.07</v>
      </c>
      <c r="N102" s="31">
        <v>376.8</v>
      </c>
      <c r="O102" s="18" t="s">
        <v>30</v>
      </c>
      <c r="P102" s="18" t="s">
        <v>30</v>
      </c>
      <c r="Q102" s="76"/>
    </row>
    <row r="103" spans="1:17" x14ac:dyDescent="0.2">
      <c r="A103" s="8">
        <v>42856</v>
      </c>
      <c r="B103" s="16">
        <v>62059</v>
      </c>
      <c r="C103" s="16">
        <v>5417.8898300000001</v>
      </c>
      <c r="D103" s="16"/>
      <c r="E103" s="106">
        <v>138.30600000000001</v>
      </c>
      <c r="F103" s="106">
        <v>99.975999999999999</v>
      </c>
      <c r="G103" s="106">
        <v>1.6180000000000001</v>
      </c>
      <c r="H103" s="106">
        <v>0.66</v>
      </c>
      <c r="I103" s="106" t="s">
        <v>30</v>
      </c>
      <c r="J103" s="106" t="s">
        <v>30</v>
      </c>
      <c r="K103" s="31">
        <v>198.04</v>
      </c>
      <c r="L103" s="31">
        <v>359.32</v>
      </c>
      <c r="M103" s="31">
        <v>196.33</v>
      </c>
      <c r="N103" s="31">
        <v>367.65</v>
      </c>
      <c r="O103" s="18" t="s">
        <v>30</v>
      </c>
      <c r="P103" s="18" t="s">
        <v>30</v>
      </c>
      <c r="Q103" s="76"/>
    </row>
    <row r="104" spans="1:17" x14ac:dyDescent="0.2">
      <c r="A104" s="8">
        <v>42887</v>
      </c>
      <c r="B104" s="16">
        <v>70389</v>
      </c>
      <c r="C104" s="16">
        <v>5091.0742</v>
      </c>
      <c r="D104" s="16"/>
      <c r="E104" s="106">
        <v>138.65799999999999</v>
      </c>
      <c r="F104" s="106">
        <v>99.478999999999999</v>
      </c>
      <c r="G104" s="106">
        <v>1.373</v>
      </c>
      <c r="H104" s="106">
        <v>0.56899999999999995</v>
      </c>
      <c r="I104" s="106" t="s">
        <v>30</v>
      </c>
      <c r="J104" s="106" t="s">
        <v>30</v>
      </c>
      <c r="K104" s="31">
        <v>197.96</v>
      </c>
      <c r="L104" s="31">
        <v>359.25</v>
      </c>
      <c r="M104" s="31">
        <v>191.8</v>
      </c>
      <c r="N104" s="31">
        <v>368.61</v>
      </c>
      <c r="O104" s="18" t="s">
        <v>30</v>
      </c>
      <c r="P104" s="18" t="s">
        <v>30</v>
      </c>
      <c r="Q104" s="76"/>
    </row>
    <row r="105" spans="1:17" x14ac:dyDescent="0.2">
      <c r="A105" s="8">
        <v>42917</v>
      </c>
      <c r="B105" s="16">
        <v>60388</v>
      </c>
      <c r="C105" s="16">
        <v>3805.9359199999999</v>
      </c>
      <c r="D105" s="16"/>
      <c r="E105" s="106">
        <v>138.833</v>
      </c>
      <c r="F105" s="106">
        <v>99.108999999999995</v>
      </c>
      <c r="G105" s="106">
        <v>1.0149999999999999</v>
      </c>
      <c r="H105" s="106">
        <v>0.44600000000000001</v>
      </c>
      <c r="I105" s="106" t="s">
        <v>30</v>
      </c>
      <c r="J105" s="106" t="s">
        <v>30</v>
      </c>
      <c r="K105" s="31">
        <v>197.89</v>
      </c>
      <c r="L105" s="31">
        <v>359.11</v>
      </c>
      <c r="M105" s="31">
        <v>192.38</v>
      </c>
      <c r="N105" s="31">
        <v>356.78</v>
      </c>
      <c r="O105" s="18" t="s">
        <v>30</v>
      </c>
      <c r="P105" s="18" t="s">
        <v>30</v>
      </c>
      <c r="Q105" s="76"/>
    </row>
    <row r="106" spans="1:17" x14ac:dyDescent="0.2">
      <c r="A106" s="8">
        <v>42948</v>
      </c>
      <c r="B106" s="16">
        <v>75467</v>
      </c>
      <c r="C106" s="16">
        <v>3936.7591099999995</v>
      </c>
      <c r="D106" s="16"/>
      <c r="E106" s="106">
        <v>138.828</v>
      </c>
      <c r="F106" s="106">
        <v>98.584999999999994</v>
      </c>
      <c r="G106" s="106">
        <v>1.3149999999999999</v>
      </c>
      <c r="H106" s="106">
        <v>0.51500000000000001</v>
      </c>
      <c r="I106" s="106" t="s">
        <v>30</v>
      </c>
      <c r="J106" s="106" t="s">
        <v>30</v>
      </c>
      <c r="K106" s="31">
        <v>197.82</v>
      </c>
      <c r="L106" s="31">
        <v>358.96</v>
      </c>
      <c r="M106" s="31">
        <v>192.29</v>
      </c>
      <c r="N106" s="31">
        <v>371.75</v>
      </c>
      <c r="O106" s="18" t="s">
        <v>30</v>
      </c>
      <c r="P106" s="18" t="s">
        <v>30</v>
      </c>
      <c r="Q106" s="76"/>
    </row>
    <row r="107" spans="1:17" x14ac:dyDescent="0.2">
      <c r="A107" s="8">
        <v>42979</v>
      </c>
      <c r="B107" s="16">
        <v>57442</v>
      </c>
      <c r="C107" s="16">
        <v>3492.9491699999999</v>
      </c>
      <c r="D107" s="16"/>
      <c r="E107" s="106">
        <v>139</v>
      </c>
      <c r="F107" s="106">
        <v>98.078000000000003</v>
      </c>
      <c r="G107" s="106">
        <v>0.93400000000000005</v>
      </c>
      <c r="H107" s="106">
        <v>0.36299999999999999</v>
      </c>
      <c r="I107" s="106" t="s">
        <v>30</v>
      </c>
      <c r="J107" s="106" t="s">
        <v>30</v>
      </c>
      <c r="K107" s="31">
        <v>197.75</v>
      </c>
      <c r="L107" s="31">
        <v>358.86</v>
      </c>
      <c r="M107" s="31">
        <v>191.55</v>
      </c>
      <c r="N107" s="31">
        <v>370.12</v>
      </c>
      <c r="O107" s="18" t="s">
        <v>30</v>
      </c>
      <c r="P107" s="18" t="s">
        <v>30</v>
      </c>
      <c r="Q107" s="76"/>
    </row>
    <row r="108" spans="1:17" x14ac:dyDescent="0.2">
      <c r="A108" s="8">
        <v>43009</v>
      </c>
      <c r="B108" s="16">
        <v>64443</v>
      </c>
      <c r="C108" s="16">
        <v>4638.4833099999996</v>
      </c>
      <c r="D108" s="16"/>
      <c r="E108" s="106">
        <v>138.96700000000001</v>
      </c>
      <c r="F108" s="106">
        <v>97.528000000000006</v>
      </c>
      <c r="G108" s="106">
        <v>1.19</v>
      </c>
      <c r="H108" s="106">
        <v>0.53100000000000003</v>
      </c>
      <c r="I108" s="106" t="s">
        <v>30</v>
      </c>
      <c r="J108" s="106" t="s">
        <v>30</v>
      </c>
      <c r="K108" s="31">
        <v>197.65</v>
      </c>
      <c r="L108" s="31">
        <v>358.8</v>
      </c>
      <c r="M108" s="31">
        <v>193.87</v>
      </c>
      <c r="N108" s="31">
        <v>381.91</v>
      </c>
      <c r="O108" s="18" t="s">
        <v>30</v>
      </c>
      <c r="P108" s="18" t="s">
        <v>30</v>
      </c>
      <c r="Q108" s="76"/>
    </row>
    <row r="109" spans="1:17" x14ac:dyDescent="0.2">
      <c r="A109" s="8">
        <v>43040</v>
      </c>
      <c r="B109" s="16">
        <v>61402</v>
      </c>
      <c r="C109" s="16">
        <v>4440.6044400000001</v>
      </c>
      <c r="D109" s="16"/>
      <c r="E109" s="106">
        <v>139.011</v>
      </c>
      <c r="F109" s="106">
        <v>97.177000000000007</v>
      </c>
      <c r="G109" s="106">
        <v>1.038</v>
      </c>
      <c r="H109" s="106">
        <v>0.47499999999999998</v>
      </c>
      <c r="I109" s="106" t="s">
        <v>30</v>
      </c>
      <c r="J109" s="106" t="s">
        <v>30</v>
      </c>
      <c r="K109" s="31">
        <v>197.54</v>
      </c>
      <c r="L109" s="31">
        <v>358.67</v>
      </c>
      <c r="M109" s="31">
        <v>203</v>
      </c>
      <c r="N109" s="31">
        <v>382.33</v>
      </c>
      <c r="O109" s="18" t="s">
        <v>30</v>
      </c>
      <c r="P109" s="18" t="s">
        <v>30</v>
      </c>
      <c r="Q109" s="76"/>
    </row>
    <row r="110" spans="1:17" x14ac:dyDescent="0.2">
      <c r="A110" s="9">
        <v>43070</v>
      </c>
      <c r="B110" s="17">
        <v>67610</v>
      </c>
      <c r="C110" s="17">
        <v>4952.77711</v>
      </c>
      <c r="D110" s="17"/>
      <c r="E110" s="107">
        <v>138.93700000000001</v>
      </c>
      <c r="F110" s="107">
        <v>96.769000000000005</v>
      </c>
      <c r="G110" s="107">
        <v>1.1100000000000001</v>
      </c>
      <c r="H110" s="107">
        <v>0.438</v>
      </c>
      <c r="I110" s="107" t="s">
        <v>30</v>
      </c>
      <c r="J110" s="107" t="s">
        <v>30</v>
      </c>
      <c r="K110" s="33">
        <v>197.49</v>
      </c>
      <c r="L110" s="33">
        <v>358.56</v>
      </c>
      <c r="M110" s="33">
        <v>193.34</v>
      </c>
      <c r="N110" s="33">
        <v>390.78</v>
      </c>
      <c r="O110" s="19" t="s">
        <v>30</v>
      </c>
      <c r="P110" s="19" t="s">
        <v>30</v>
      </c>
      <c r="Q110" s="77"/>
    </row>
    <row r="111" spans="1:17" x14ac:dyDescent="0.2">
      <c r="A111" s="8">
        <v>43101</v>
      </c>
      <c r="B111" s="16">
        <v>61427</v>
      </c>
      <c r="C111" s="16">
        <v>5276.4746900000009</v>
      </c>
      <c r="D111" s="16"/>
      <c r="E111" s="108">
        <v>138.73599999999999</v>
      </c>
      <c r="F111" s="108">
        <v>96.414000000000001</v>
      </c>
      <c r="G111" s="108">
        <v>1.2110000000000001</v>
      </c>
      <c r="H111" s="108">
        <v>0.47899999999999998</v>
      </c>
      <c r="I111" s="108">
        <v>0.115</v>
      </c>
      <c r="J111" s="108">
        <v>0.40699999999999997</v>
      </c>
      <c r="K111" s="32">
        <v>201.41</v>
      </c>
      <c r="L111" s="32">
        <v>365.51</v>
      </c>
      <c r="M111" s="32">
        <v>199.02</v>
      </c>
      <c r="N111" s="32">
        <v>387.67</v>
      </c>
      <c r="O111" s="32">
        <v>196.43</v>
      </c>
      <c r="P111" s="69">
        <v>379.27</v>
      </c>
      <c r="Q111" s="75"/>
    </row>
    <row r="112" spans="1:17" x14ac:dyDescent="0.2">
      <c r="A112" s="8">
        <v>43132</v>
      </c>
      <c r="B112" s="16">
        <v>64918.000000000007</v>
      </c>
      <c r="C112" s="16">
        <v>4113.5543399999997</v>
      </c>
      <c r="D112" s="16"/>
      <c r="E112" s="106">
        <v>139.203</v>
      </c>
      <c r="F112" s="106">
        <v>95.909000000000006</v>
      </c>
      <c r="G112" s="106">
        <v>1.0289999999999999</v>
      </c>
      <c r="H112" s="106">
        <v>0.41799999999999998</v>
      </c>
      <c r="I112" s="106">
        <v>8.6999999999999994E-2</v>
      </c>
      <c r="J112" s="106">
        <v>0.38200000000000001</v>
      </c>
      <c r="K112" s="31">
        <v>201.3</v>
      </c>
      <c r="L112" s="31">
        <v>365.8</v>
      </c>
      <c r="M112" s="31">
        <v>205.06</v>
      </c>
      <c r="N112" s="31">
        <v>400.64</v>
      </c>
      <c r="O112" s="31">
        <v>205.52</v>
      </c>
      <c r="P112" s="18">
        <v>371.58</v>
      </c>
      <c r="Q112" s="76"/>
    </row>
    <row r="113" spans="1:17" x14ac:dyDescent="0.2">
      <c r="A113" s="8">
        <v>43160</v>
      </c>
      <c r="B113" s="16">
        <v>68328</v>
      </c>
      <c r="C113" s="16">
        <v>3837.2785400000002</v>
      </c>
      <c r="D113" s="16"/>
      <c r="E113" s="106">
        <v>139.333</v>
      </c>
      <c r="F113" s="106">
        <v>95.572999999999993</v>
      </c>
      <c r="G113" s="106">
        <v>0.84099999999999997</v>
      </c>
      <c r="H113" s="106">
        <v>0.33500000000000002</v>
      </c>
      <c r="I113" s="106">
        <v>9.1999999999999998E-2</v>
      </c>
      <c r="J113" s="106">
        <v>0.39600000000000002</v>
      </c>
      <c r="K113" s="31">
        <v>201.27</v>
      </c>
      <c r="L113" s="31">
        <v>365.99</v>
      </c>
      <c r="M113" s="31">
        <v>199.49</v>
      </c>
      <c r="N113" s="31">
        <v>382.44</v>
      </c>
      <c r="O113" s="31">
        <v>204.18</v>
      </c>
      <c r="P113" s="18">
        <v>373.72</v>
      </c>
      <c r="Q113" s="76"/>
    </row>
    <row r="114" spans="1:17" x14ac:dyDescent="0.2">
      <c r="A114" s="8">
        <v>43191</v>
      </c>
      <c r="B114" s="16">
        <v>65498.999999999993</v>
      </c>
      <c r="C114" s="16">
        <v>5120.7034500000009</v>
      </c>
      <c r="D114" s="16"/>
      <c r="E114" s="106">
        <v>139.60300000000001</v>
      </c>
      <c r="F114" s="106">
        <v>95.58</v>
      </c>
      <c r="G114" s="106">
        <v>1.294</v>
      </c>
      <c r="H114" s="106">
        <v>0.56000000000000005</v>
      </c>
      <c r="I114" s="106">
        <v>9.6000000000000002E-2</v>
      </c>
      <c r="J114" s="106">
        <v>0.38900000000000001</v>
      </c>
      <c r="K114" s="31">
        <v>201.33</v>
      </c>
      <c r="L114" s="31">
        <v>366.32</v>
      </c>
      <c r="M114" s="31">
        <v>206.34</v>
      </c>
      <c r="N114" s="31">
        <v>402.69</v>
      </c>
      <c r="O114" s="31">
        <v>198.24</v>
      </c>
      <c r="P114" s="18">
        <v>364.42</v>
      </c>
      <c r="Q114" s="76"/>
    </row>
    <row r="115" spans="1:17" x14ac:dyDescent="0.2">
      <c r="A115" s="8">
        <v>43221</v>
      </c>
      <c r="B115" s="16">
        <v>63561</v>
      </c>
      <c r="C115" s="16">
        <v>6043.8107099999997</v>
      </c>
      <c r="D115" s="16"/>
      <c r="E115" s="106">
        <v>140.47499999999999</v>
      </c>
      <c r="F115" s="106">
        <v>95.751999999999995</v>
      </c>
      <c r="G115" s="106">
        <v>1.5860000000000001</v>
      </c>
      <c r="H115" s="106">
        <v>0.69099999999999995</v>
      </c>
      <c r="I115" s="106">
        <v>0.112</v>
      </c>
      <c r="J115" s="106">
        <v>0.34899999999999998</v>
      </c>
      <c r="K115" s="31">
        <v>201.41</v>
      </c>
      <c r="L115" s="31">
        <v>366.77</v>
      </c>
      <c r="M115" s="31">
        <v>204.84</v>
      </c>
      <c r="N115" s="31">
        <v>396.89</v>
      </c>
      <c r="O115" s="31">
        <v>212.12</v>
      </c>
      <c r="P115" s="18">
        <v>374.18</v>
      </c>
      <c r="Q115" s="76"/>
    </row>
    <row r="116" spans="1:17" x14ac:dyDescent="0.2">
      <c r="A116" s="8">
        <v>43252</v>
      </c>
      <c r="B116" s="16">
        <v>69048</v>
      </c>
      <c r="C116" s="16">
        <v>5163.3115099999995</v>
      </c>
      <c r="D116" s="16"/>
      <c r="E116" s="106">
        <v>141.10599999999999</v>
      </c>
      <c r="F116" s="106">
        <v>95.61</v>
      </c>
      <c r="G116" s="106">
        <v>1.7410000000000001</v>
      </c>
      <c r="H116" s="106">
        <v>0.65</v>
      </c>
      <c r="I116" s="106">
        <v>9.7000000000000003E-2</v>
      </c>
      <c r="J116" s="106">
        <v>0.36599999999999999</v>
      </c>
      <c r="K116" s="31">
        <v>201.35</v>
      </c>
      <c r="L116" s="31">
        <v>366.88</v>
      </c>
      <c r="M116" s="31">
        <v>206.33</v>
      </c>
      <c r="N116" s="31">
        <v>417</v>
      </c>
      <c r="O116" s="31">
        <v>204.17</v>
      </c>
      <c r="P116" s="18">
        <v>390.96</v>
      </c>
      <c r="Q116" s="76"/>
    </row>
    <row r="117" spans="1:17" x14ac:dyDescent="0.2">
      <c r="A117" s="8">
        <v>43282</v>
      </c>
      <c r="B117" s="16">
        <v>61269</v>
      </c>
      <c r="C117" s="16">
        <v>4572.3790099999997</v>
      </c>
      <c r="D117" s="16"/>
      <c r="E117" s="106">
        <v>141.92099999999999</v>
      </c>
      <c r="F117" s="106">
        <v>95.608999999999995</v>
      </c>
      <c r="G117" s="106">
        <v>1.298</v>
      </c>
      <c r="H117" s="106">
        <v>0.47899999999999998</v>
      </c>
      <c r="I117" s="106">
        <v>8.5999999999999993E-2</v>
      </c>
      <c r="J117" s="106">
        <v>0.33200000000000002</v>
      </c>
      <c r="K117" s="31">
        <v>201.26</v>
      </c>
      <c r="L117" s="31">
        <v>366.97</v>
      </c>
      <c r="M117" s="31">
        <v>203.97</v>
      </c>
      <c r="N117" s="31">
        <v>419.24</v>
      </c>
      <c r="O117" s="31">
        <v>221.08</v>
      </c>
      <c r="P117" s="18">
        <v>384.82</v>
      </c>
      <c r="Q117" s="76"/>
    </row>
    <row r="118" spans="1:17" x14ac:dyDescent="0.2">
      <c r="A118" s="8">
        <v>43313</v>
      </c>
      <c r="B118" s="16">
        <v>69456</v>
      </c>
      <c r="C118" s="16">
        <v>3961.7293199999999</v>
      </c>
      <c r="D118" s="16"/>
      <c r="E118" s="106">
        <v>142.45699999999999</v>
      </c>
      <c r="F118" s="106">
        <v>95.36</v>
      </c>
      <c r="G118" s="106">
        <v>1.0580000000000001</v>
      </c>
      <c r="H118" s="106">
        <v>0.36299999999999999</v>
      </c>
      <c r="I118" s="106">
        <v>7.0000000000000007E-2</v>
      </c>
      <c r="J118" s="106">
        <v>0.36299999999999999</v>
      </c>
      <c r="K118" s="31">
        <v>201.21</v>
      </c>
      <c r="L118" s="31">
        <v>366.97</v>
      </c>
      <c r="M118" s="31">
        <v>202.09</v>
      </c>
      <c r="N118" s="31">
        <v>417.67</v>
      </c>
      <c r="O118" s="31">
        <v>202.11</v>
      </c>
      <c r="P118" s="18">
        <v>385.27</v>
      </c>
      <c r="Q118" s="76"/>
    </row>
    <row r="119" spans="1:17" x14ac:dyDescent="0.2">
      <c r="A119" s="8">
        <v>43344</v>
      </c>
      <c r="B119" s="16">
        <v>60726</v>
      </c>
      <c r="C119" s="16">
        <v>4160.8549300000004</v>
      </c>
      <c r="D119" s="16"/>
      <c r="E119" s="106">
        <v>142.624</v>
      </c>
      <c r="F119" s="106">
        <v>95.090999999999994</v>
      </c>
      <c r="G119" s="106">
        <v>0.98299999999999998</v>
      </c>
      <c r="H119" s="106">
        <v>0.42199999999999999</v>
      </c>
      <c r="I119" s="106">
        <v>8.8999999999999996E-2</v>
      </c>
      <c r="J119" s="106">
        <v>0.313</v>
      </c>
      <c r="K119" s="31">
        <v>201.13</v>
      </c>
      <c r="L119" s="31">
        <v>366.92</v>
      </c>
      <c r="M119" s="31">
        <v>205.51</v>
      </c>
      <c r="N119" s="31">
        <v>410.98</v>
      </c>
      <c r="O119" s="31">
        <v>217.03</v>
      </c>
      <c r="P119" s="18">
        <v>383.26</v>
      </c>
      <c r="Q119" s="76"/>
    </row>
    <row r="120" spans="1:17" x14ac:dyDescent="0.2">
      <c r="A120" s="8">
        <v>43374</v>
      </c>
      <c r="B120" s="16">
        <v>70635</v>
      </c>
      <c r="C120" s="16">
        <v>5434.3802599999999</v>
      </c>
      <c r="D120" s="16"/>
      <c r="E120" s="106">
        <v>142.77099999999999</v>
      </c>
      <c r="F120" s="106">
        <v>94.721000000000004</v>
      </c>
      <c r="G120" s="106">
        <v>1.3089999999999999</v>
      </c>
      <c r="H120" s="106">
        <v>0.49099999999999999</v>
      </c>
      <c r="I120" s="106">
        <v>0.111</v>
      </c>
      <c r="J120" s="106">
        <v>0.34799999999999998</v>
      </c>
      <c r="K120" s="31">
        <v>201.1</v>
      </c>
      <c r="L120" s="31">
        <v>366.92</v>
      </c>
      <c r="M120" s="31">
        <v>210.88</v>
      </c>
      <c r="N120" s="31">
        <v>412.85</v>
      </c>
      <c r="O120" s="31">
        <v>209.66</v>
      </c>
      <c r="P120" s="18">
        <v>386.56</v>
      </c>
      <c r="Q120" s="76"/>
    </row>
    <row r="121" spans="1:17" x14ac:dyDescent="0.2">
      <c r="A121" s="8">
        <v>43405</v>
      </c>
      <c r="B121" s="16">
        <v>65795</v>
      </c>
      <c r="C121" s="16">
        <v>4994.4787899999992</v>
      </c>
      <c r="D121" s="16"/>
      <c r="E121" s="106">
        <v>143.078</v>
      </c>
      <c r="F121" s="106">
        <v>94.623000000000005</v>
      </c>
      <c r="G121" s="106">
        <v>1.419</v>
      </c>
      <c r="H121" s="106">
        <v>0.51</v>
      </c>
      <c r="I121" s="106">
        <v>8.7999999999999995E-2</v>
      </c>
      <c r="J121" s="106">
        <v>0.32600000000000001</v>
      </c>
      <c r="K121" s="31">
        <v>201.09</v>
      </c>
      <c r="L121" s="31">
        <v>366.85</v>
      </c>
      <c r="M121" s="31">
        <v>208.97</v>
      </c>
      <c r="N121" s="31">
        <v>422.24</v>
      </c>
      <c r="O121" s="31">
        <v>218.35</v>
      </c>
      <c r="P121" s="18">
        <v>388.62</v>
      </c>
      <c r="Q121" s="76"/>
    </row>
    <row r="122" spans="1:17" x14ac:dyDescent="0.2">
      <c r="A122" s="9">
        <v>43435</v>
      </c>
      <c r="B122" s="17">
        <v>65135.999999999993</v>
      </c>
      <c r="C122" s="17">
        <v>5059.5576100000008</v>
      </c>
      <c r="D122" s="17"/>
      <c r="E122" s="107">
        <v>143.23099999999999</v>
      </c>
      <c r="F122" s="107">
        <v>94.385000000000005</v>
      </c>
      <c r="G122" s="107">
        <v>0.96799999999999997</v>
      </c>
      <c r="H122" s="107">
        <v>0.35299999999999998</v>
      </c>
      <c r="I122" s="107">
        <v>6.7000000000000004E-2</v>
      </c>
      <c r="J122" s="107">
        <v>0.25700000000000001</v>
      </c>
      <c r="K122" s="33">
        <v>201</v>
      </c>
      <c r="L122" s="33">
        <v>366.74</v>
      </c>
      <c r="M122" s="33">
        <v>205.72</v>
      </c>
      <c r="N122" s="33">
        <v>431.83</v>
      </c>
      <c r="O122" s="33">
        <v>209.95</v>
      </c>
      <c r="P122" s="19">
        <v>386.19</v>
      </c>
      <c r="Q122" s="77"/>
    </row>
    <row r="123" spans="1:17" x14ac:dyDescent="0.2">
      <c r="A123" s="8">
        <v>43466</v>
      </c>
      <c r="B123" s="16">
        <v>64404</v>
      </c>
      <c r="C123" s="16">
        <v>5797.3662699999995</v>
      </c>
      <c r="D123" s="16"/>
      <c r="E123" s="108">
        <v>143.226</v>
      </c>
      <c r="F123" s="108">
        <v>94.075999999999993</v>
      </c>
      <c r="G123" s="108">
        <v>1.4610000000000001</v>
      </c>
      <c r="H123" s="108">
        <v>0.56000000000000005</v>
      </c>
      <c r="I123" s="108">
        <v>0.10299999999999999</v>
      </c>
      <c r="J123" s="108">
        <v>0.433</v>
      </c>
      <c r="K123" s="32">
        <v>206.38</v>
      </c>
      <c r="L123" s="32">
        <v>376.33</v>
      </c>
      <c r="M123" s="32">
        <v>213</v>
      </c>
      <c r="N123" s="32">
        <v>435.5</v>
      </c>
      <c r="O123" s="32">
        <v>215.95</v>
      </c>
      <c r="P123" s="69">
        <v>389.99</v>
      </c>
      <c r="Q123" s="75"/>
    </row>
    <row r="124" spans="1:17" x14ac:dyDescent="0.2">
      <c r="A124" s="8">
        <v>43497</v>
      </c>
      <c r="B124" s="16">
        <v>66337</v>
      </c>
      <c r="C124" s="16">
        <v>4237.8432899999998</v>
      </c>
      <c r="D124" s="16"/>
      <c r="E124" s="106">
        <v>143.58699999999999</v>
      </c>
      <c r="F124" s="106">
        <v>93.641000000000005</v>
      </c>
      <c r="G124" s="106">
        <v>1.024</v>
      </c>
      <c r="H124" s="106">
        <v>0.378</v>
      </c>
      <c r="I124" s="106">
        <v>9.9000000000000005E-2</v>
      </c>
      <c r="J124" s="106">
        <v>0.42599999999999999</v>
      </c>
      <c r="K124" s="31">
        <v>206.47</v>
      </c>
      <c r="L124" s="31">
        <v>376.86</v>
      </c>
      <c r="M124" s="31">
        <v>211.36</v>
      </c>
      <c r="N124" s="31">
        <v>427.1</v>
      </c>
      <c r="O124" s="31">
        <v>207.57</v>
      </c>
      <c r="P124" s="18">
        <v>389.84</v>
      </c>
      <c r="Q124" s="76"/>
    </row>
    <row r="125" spans="1:17" x14ac:dyDescent="0.2">
      <c r="A125" s="8">
        <v>43525</v>
      </c>
      <c r="B125" s="16">
        <v>65140</v>
      </c>
      <c r="C125" s="16">
        <v>4282.0782900000004</v>
      </c>
      <c r="D125" s="16"/>
      <c r="E125" s="106">
        <v>143.43199999999999</v>
      </c>
      <c r="F125" s="106">
        <v>93.372</v>
      </c>
      <c r="G125" s="106">
        <v>1.056</v>
      </c>
      <c r="H125" s="106">
        <v>0.35</v>
      </c>
      <c r="I125" s="106">
        <v>0.125</v>
      </c>
      <c r="J125" s="106">
        <v>0.41199999999999998</v>
      </c>
      <c r="K125" s="31">
        <v>206.43</v>
      </c>
      <c r="L125" s="31">
        <v>377</v>
      </c>
      <c r="M125" s="31">
        <v>218.48</v>
      </c>
      <c r="N125" s="31">
        <v>449.67</v>
      </c>
      <c r="O125" s="31">
        <v>207.19</v>
      </c>
      <c r="P125" s="18">
        <v>388.09</v>
      </c>
      <c r="Q125" s="76"/>
    </row>
    <row r="126" spans="1:17" x14ac:dyDescent="0.2">
      <c r="A126" s="8">
        <v>43556</v>
      </c>
      <c r="B126" s="16">
        <v>70996</v>
      </c>
      <c r="C126" s="16">
        <v>4786.92742</v>
      </c>
      <c r="D126" s="16"/>
      <c r="E126" s="106">
        <v>143.404</v>
      </c>
      <c r="F126" s="106">
        <v>92.94</v>
      </c>
      <c r="G126" s="106">
        <v>1.1579999999999999</v>
      </c>
      <c r="H126" s="106">
        <v>0.43</v>
      </c>
      <c r="I126" s="106">
        <v>9.9000000000000005E-2</v>
      </c>
      <c r="J126" s="106">
        <v>0.38200000000000001</v>
      </c>
      <c r="K126" s="31">
        <v>206.5</v>
      </c>
      <c r="L126" s="31">
        <v>377.02</v>
      </c>
      <c r="M126" s="31">
        <v>215.55</v>
      </c>
      <c r="N126" s="31">
        <v>437.33</v>
      </c>
      <c r="O126" s="31">
        <v>207.91</v>
      </c>
      <c r="P126" s="18">
        <v>379.83</v>
      </c>
      <c r="Q126" s="76"/>
    </row>
    <row r="127" spans="1:17" x14ac:dyDescent="0.2">
      <c r="A127" s="8">
        <v>43586</v>
      </c>
      <c r="B127" s="16">
        <v>68211</v>
      </c>
      <c r="C127" s="16">
        <v>6798.4528300000002</v>
      </c>
      <c r="D127" s="16"/>
      <c r="E127" s="106">
        <v>143.523</v>
      </c>
      <c r="F127" s="106">
        <v>92.617999999999995</v>
      </c>
      <c r="G127" s="106">
        <v>1.7390000000000001</v>
      </c>
      <c r="H127" s="106">
        <v>0.67200000000000004</v>
      </c>
      <c r="I127" s="106">
        <v>9.0999999999999998E-2</v>
      </c>
      <c r="J127" s="106">
        <v>0.36699999999999999</v>
      </c>
      <c r="K127" s="31">
        <v>206.56</v>
      </c>
      <c r="L127" s="31">
        <v>377.25</v>
      </c>
      <c r="M127" s="31">
        <v>219.05</v>
      </c>
      <c r="N127" s="31">
        <v>430.8</v>
      </c>
      <c r="O127" s="31">
        <v>211.27</v>
      </c>
      <c r="P127" s="18">
        <v>391</v>
      </c>
      <c r="Q127" s="76"/>
    </row>
    <row r="128" spans="1:17" x14ac:dyDescent="0.2">
      <c r="A128" s="8">
        <v>43617</v>
      </c>
      <c r="B128" s="16">
        <v>62769</v>
      </c>
      <c r="C128" s="16">
        <v>5019.3622800000003</v>
      </c>
      <c r="D128" s="16"/>
      <c r="E128" s="106">
        <v>144.078</v>
      </c>
      <c r="F128" s="106">
        <v>92.745999999999995</v>
      </c>
      <c r="G128" s="106">
        <v>1.3109999999999999</v>
      </c>
      <c r="H128" s="106">
        <v>0.48599999999999999</v>
      </c>
      <c r="I128" s="106">
        <v>8.1000000000000003E-2</v>
      </c>
      <c r="J128" s="106">
        <v>0.33600000000000002</v>
      </c>
      <c r="K128" s="31">
        <v>206.84</v>
      </c>
      <c r="L128" s="31">
        <v>377.82</v>
      </c>
      <c r="M128" s="31">
        <v>219.73</v>
      </c>
      <c r="N128" s="31">
        <v>434.97</v>
      </c>
      <c r="O128" s="31">
        <v>210.87</v>
      </c>
      <c r="P128" s="18">
        <v>393.91</v>
      </c>
      <c r="Q128" s="76"/>
    </row>
    <row r="129" spans="1:17" x14ac:dyDescent="0.2">
      <c r="A129" s="8">
        <v>43647</v>
      </c>
      <c r="B129" s="16">
        <v>67335</v>
      </c>
      <c r="C129" s="16">
        <v>5688.3902900000003</v>
      </c>
      <c r="D129" s="16"/>
      <c r="E129" s="106">
        <v>144.108</v>
      </c>
      <c r="F129" s="106">
        <v>92.423000000000002</v>
      </c>
      <c r="G129" s="106">
        <v>1.43</v>
      </c>
      <c r="H129" s="106">
        <v>0.54600000000000004</v>
      </c>
      <c r="I129" s="106">
        <v>8.1000000000000003E-2</v>
      </c>
      <c r="J129" s="106">
        <v>0.34599999999999997</v>
      </c>
      <c r="K129" s="31">
        <v>206.96</v>
      </c>
      <c r="L129" s="31">
        <v>378.1</v>
      </c>
      <c r="M129" s="31">
        <v>218.84</v>
      </c>
      <c r="N129" s="31">
        <v>435.58</v>
      </c>
      <c r="O129" s="31">
        <v>212.28</v>
      </c>
      <c r="P129" s="18">
        <v>391.05</v>
      </c>
      <c r="Q129" s="76"/>
    </row>
    <row r="130" spans="1:17" x14ac:dyDescent="0.2">
      <c r="A130" s="8">
        <v>43678</v>
      </c>
      <c r="B130" s="16">
        <v>69684</v>
      </c>
      <c r="C130" s="16">
        <v>3884.2695899999999</v>
      </c>
      <c r="D130" s="16"/>
      <c r="E130" s="106">
        <v>144.21700000000001</v>
      </c>
      <c r="F130" s="106">
        <v>92.102000000000004</v>
      </c>
      <c r="G130" s="106">
        <v>1.0369999999999999</v>
      </c>
      <c r="H130" s="106">
        <v>0.39400000000000002</v>
      </c>
      <c r="I130" s="106">
        <v>7.0999999999999994E-2</v>
      </c>
      <c r="J130" s="106">
        <v>0.29599999999999999</v>
      </c>
      <c r="K130" s="31">
        <v>207.1</v>
      </c>
      <c r="L130" s="31">
        <v>378.27</v>
      </c>
      <c r="M130" s="31">
        <v>212.7</v>
      </c>
      <c r="N130" s="31">
        <v>429.59</v>
      </c>
      <c r="O130" s="31">
        <v>213.4</v>
      </c>
      <c r="P130" s="18">
        <v>393.93</v>
      </c>
      <c r="Q130" s="76"/>
    </row>
    <row r="131" spans="1:17" x14ac:dyDescent="0.2">
      <c r="A131" s="8">
        <v>43709</v>
      </c>
      <c r="B131" s="16">
        <v>62062</v>
      </c>
      <c r="C131" s="16">
        <v>4604.2776299999996</v>
      </c>
      <c r="D131" s="16"/>
      <c r="E131" s="106">
        <v>144.06100000000001</v>
      </c>
      <c r="F131" s="106">
        <v>91.647000000000006</v>
      </c>
      <c r="G131" s="106">
        <v>1.103</v>
      </c>
      <c r="H131" s="106">
        <v>0.47599999999999998</v>
      </c>
      <c r="I131" s="106">
        <v>8.3000000000000004E-2</v>
      </c>
      <c r="J131" s="106">
        <v>0.33400000000000002</v>
      </c>
      <c r="K131" s="31">
        <v>207.1</v>
      </c>
      <c r="L131" s="31">
        <v>378.4</v>
      </c>
      <c r="M131" s="31">
        <v>220.85</v>
      </c>
      <c r="N131" s="31">
        <v>435.46</v>
      </c>
      <c r="O131" s="31">
        <v>217.82</v>
      </c>
      <c r="P131" s="18">
        <v>374.37</v>
      </c>
      <c r="Q131" s="76"/>
    </row>
    <row r="132" spans="1:17" x14ac:dyDescent="0.2">
      <c r="A132" s="8">
        <v>43739</v>
      </c>
      <c r="B132" s="16">
        <v>77170</v>
      </c>
      <c r="C132" s="16">
        <v>4827.1600600000002</v>
      </c>
      <c r="D132" s="16"/>
      <c r="E132" s="106">
        <v>143.90700000000001</v>
      </c>
      <c r="F132" s="106">
        <v>91.248000000000005</v>
      </c>
      <c r="G132" s="106">
        <v>1.1379999999999999</v>
      </c>
      <c r="H132" s="106">
        <v>0.45400000000000001</v>
      </c>
      <c r="I132" s="106">
        <v>7.2999999999999995E-2</v>
      </c>
      <c r="J132" s="106">
        <v>0.35799999999999998</v>
      </c>
      <c r="K132" s="31">
        <v>207.13</v>
      </c>
      <c r="L132" s="31">
        <v>378.55</v>
      </c>
      <c r="M132" s="31">
        <v>221.62</v>
      </c>
      <c r="N132" s="31">
        <v>445.12</v>
      </c>
      <c r="O132" s="31">
        <v>203.14</v>
      </c>
      <c r="P132" s="18">
        <v>392.07</v>
      </c>
      <c r="Q132" s="76"/>
    </row>
    <row r="133" spans="1:17" x14ac:dyDescent="0.2">
      <c r="A133" s="8">
        <v>43770</v>
      </c>
      <c r="B133" s="16">
        <v>59269</v>
      </c>
      <c r="C133" s="16">
        <v>5209.5467800000006</v>
      </c>
      <c r="D133" s="16"/>
      <c r="E133" s="106">
        <v>143.928</v>
      </c>
      <c r="F133" s="106">
        <v>90.974000000000004</v>
      </c>
      <c r="G133" s="106">
        <v>1.204</v>
      </c>
      <c r="H133" s="106">
        <v>0.49299999999999999</v>
      </c>
      <c r="I133" s="106">
        <v>0.106</v>
      </c>
      <c r="J133" s="106">
        <v>0.36699999999999999</v>
      </c>
      <c r="K133" s="31">
        <v>207.14</v>
      </c>
      <c r="L133" s="31">
        <v>378.66</v>
      </c>
      <c r="M133" s="31">
        <v>218.79</v>
      </c>
      <c r="N133" s="31">
        <v>452.01</v>
      </c>
      <c r="O133" s="31">
        <v>205.34</v>
      </c>
      <c r="P133" s="18">
        <v>386.38</v>
      </c>
      <c r="Q133" s="76"/>
    </row>
    <row r="134" spans="1:17" x14ac:dyDescent="0.2">
      <c r="A134" s="9">
        <v>43800</v>
      </c>
      <c r="B134" s="17">
        <v>66328</v>
      </c>
      <c r="C134" s="17">
        <v>5820.2546599999996</v>
      </c>
      <c r="D134" s="17"/>
      <c r="E134" s="107">
        <v>143.79300000000001</v>
      </c>
      <c r="F134" s="107">
        <v>90.552999999999997</v>
      </c>
      <c r="G134" s="107">
        <v>1.208</v>
      </c>
      <c r="H134" s="107">
        <v>0.44500000000000001</v>
      </c>
      <c r="I134" s="107">
        <v>0.08</v>
      </c>
      <c r="J134" s="107">
        <v>0.35</v>
      </c>
      <c r="K134" s="33">
        <v>207.11</v>
      </c>
      <c r="L134" s="33">
        <v>378.63</v>
      </c>
      <c r="M134" s="33">
        <v>218.1</v>
      </c>
      <c r="N134" s="33">
        <v>453.76</v>
      </c>
      <c r="O134" s="33">
        <v>216.82</v>
      </c>
      <c r="P134" s="19">
        <v>408.71</v>
      </c>
      <c r="Q134" s="77"/>
    </row>
    <row r="135" spans="1:17" x14ac:dyDescent="0.2">
      <c r="A135" s="8">
        <v>43831</v>
      </c>
      <c r="B135" s="16">
        <v>67953</v>
      </c>
      <c r="C135" s="16">
        <v>5951.2739899999997</v>
      </c>
      <c r="D135" s="16"/>
      <c r="E135" s="108">
        <v>143.792</v>
      </c>
      <c r="F135" s="108">
        <v>90.222999999999999</v>
      </c>
      <c r="G135" s="108">
        <v>1.141</v>
      </c>
      <c r="H135" s="108">
        <v>0.48199999999999998</v>
      </c>
      <c r="I135" s="108">
        <v>0.111</v>
      </c>
      <c r="J135" s="108">
        <v>0.443</v>
      </c>
      <c r="K135" s="32">
        <v>213.29</v>
      </c>
      <c r="L135" s="32">
        <v>389.79</v>
      </c>
      <c r="M135" s="32">
        <v>226.93</v>
      </c>
      <c r="N135" s="32">
        <v>456.74</v>
      </c>
      <c r="O135" s="32">
        <v>208.75</v>
      </c>
      <c r="P135" s="69">
        <v>402.82</v>
      </c>
      <c r="Q135" s="75"/>
    </row>
    <row r="136" spans="1:17" x14ac:dyDescent="0.2">
      <c r="A136" s="8">
        <v>43862</v>
      </c>
      <c r="B136" s="16">
        <v>67904</v>
      </c>
      <c r="C136" s="16">
        <v>4308.1727199999996</v>
      </c>
      <c r="D136" s="16"/>
      <c r="E136" s="106">
        <v>144.703</v>
      </c>
      <c r="F136" s="106">
        <v>90.046000000000006</v>
      </c>
      <c r="G136" s="106">
        <v>0.91200000000000003</v>
      </c>
      <c r="H136" s="106">
        <v>0.36199999999999999</v>
      </c>
      <c r="I136" s="106">
        <v>9.4E-2</v>
      </c>
      <c r="J136" s="106">
        <v>0.32300000000000001</v>
      </c>
      <c r="K136" s="31">
        <v>213.48</v>
      </c>
      <c r="L136" s="31">
        <v>390.43</v>
      </c>
      <c r="M136" s="31">
        <v>227.95</v>
      </c>
      <c r="N136" s="31">
        <v>480.96</v>
      </c>
      <c r="O136" s="31">
        <v>231.67</v>
      </c>
      <c r="P136" s="18">
        <v>420.37</v>
      </c>
      <c r="Q136" s="76"/>
    </row>
    <row r="137" spans="1:17" x14ac:dyDescent="0.2">
      <c r="A137" s="8">
        <v>43891</v>
      </c>
      <c r="B137" s="16">
        <v>63942</v>
      </c>
      <c r="C137" s="16">
        <v>4330.6257099999993</v>
      </c>
      <c r="D137" s="16"/>
      <c r="E137" s="106">
        <v>144.822</v>
      </c>
      <c r="F137" s="106">
        <v>89.912000000000006</v>
      </c>
      <c r="G137" s="106">
        <v>0.76400000000000001</v>
      </c>
      <c r="H137" s="106">
        <v>0.32700000000000001</v>
      </c>
      <c r="I137" s="106">
        <v>7.8E-2</v>
      </c>
      <c r="J137" s="106">
        <v>0.32800000000000001</v>
      </c>
      <c r="K137" s="31">
        <v>213.51</v>
      </c>
      <c r="L137" s="31">
        <v>390.62</v>
      </c>
      <c r="M137" s="31">
        <v>232.31</v>
      </c>
      <c r="N137" s="31">
        <v>478.26</v>
      </c>
      <c r="O137" s="31">
        <v>231.18</v>
      </c>
      <c r="P137" s="18">
        <v>402.69</v>
      </c>
      <c r="Q137" s="76"/>
    </row>
    <row r="138" spans="1:17" x14ac:dyDescent="0.2">
      <c r="A138" s="8">
        <v>43922</v>
      </c>
      <c r="B138" s="16">
        <v>79493</v>
      </c>
      <c r="C138" s="16">
        <v>4808.9569699999993</v>
      </c>
      <c r="D138" s="16"/>
      <c r="E138" s="106">
        <v>144.69900000000001</v>
      </c>
      <c r="F138" s="106">
        <v>89.665000000000006</v>
      </c>
      <c r="G138" s="106">
        <v>1.0209999999999999</v>
      </c>
      <c r="H138" s="106">
        <v>0.36099999999999999</v>
      </c>
      <c r="I138" s="106">
        <v>9.1999999999999998E-2</v>
      </c>
      <c r="J138" s="106">
        <v>0.34300000000000003</v>
      </c>
      <c r="K138" s="31">
        <v>213.56</v>
      </c>
      <c r="L138" s="31">
        <v>390.84</v>
      </c>
      <c r="M138" s="31">
        <v>236.23</v>
      </c>
      <c r="N138" s="31">
        <v>484.14</v>
      </c>
      <c r="O138" s="31">
        <v>229.43</v>
      </c>
      <c r="P138" s="18">
        <v>406.09</v>
      </c>
      <c r="Q138" s="76"/>
    </row>
    <row r="139" spans="1:17" x14ac:dyDescent="0.2">
      <c r="A139" s="8">
        <v>43952</v>
      </c>
      <c r="B139" s="16">
        <v>56449</v>
      </c>
      <c r="C139" s="16">
        <v>4455.76613</v>
      </c>
      <c r="D139" s="16"/>
      <c r="E139" s="106">
        <v>144.797</v>
      </c>
      <c r="F139" s="106">
        <v>89.33</v>
      </c>
      <c r="G139" s="106">
        <v>0.84299999999999997</v>
      </c>
      <c r="H139" s="106">
        <v>0.437</v>
      </c>
      <c r="I139" s="106">
        <v>8.6999999999999994E-2</v>
      </c>
      <c r="J139" s="106">
        <v>0.36899999999999999</v>
      </c>
      <c r="K139" s="31">
        <v>213.64</v>
      </c>
      <c r="L139" s="31">
        <v>391</v>
      </c>
      <c r="M139" s="31">
        <v>231.31</v>
      </c>
      <c r="N139" s="31">
        <v>475.11</v>
      </c>
      <c r="O139" s="31">
        <v>208.25</v>
      </c>
      <c r="P139" s="18">
        <v>423.92</v>
      </c>
      <c r="Q139" s="76"/>
    </row>
    <row r="140" spans="1:17" x14ac:dyDescent="0.2">
      <c r="A140" s="8">
        <v>43983</v>
      </c>
      <c r="B140" s="16">
        <v>67773</v>
      </c>
      <c r="C140" s="16">
        <v>4493.8697599999996</v>
      </c>
      <c r="D140" s="16"/>
      <c r="E140" s="106">
        <v>144.53800000000001</v>
      </c>
      <c r="F140" s="106">
        <v>89.090999999999994</v>
      </c>
      <c r="G140" s="106">
        <v>1.0660000000000001</v>
      </c>
      <c r="H140" s="106">
        <v>0.46300000000000002</v>
      </c>
      <c r="I140" s="106">
        <v>8.5999999999999993E-2</v>
      </c>
      <c r="J140" s="106">
        <v>0.34200000000000003</v>
      </c>
      <c r="K140" s="31">
        <v>213.7</v>
      </c>
      <c r="L140" s="31">
        <v>391.48</v>
      </c>
      <c r="M140" s="31">
        <v>241.16</v>
      </c>
      <c r="N140" s="31">
        <v>469.92</v>
      </c>
      <c r="O140" s="31">
        <v>243.63</v>
      </c>
      <c r="P140" s="18">
        <v>421.23</v>
      </c>
      <c r="Q140" s="76"/>
    </row>
    <row r="141" spans="1:17" x14ac:dyDescent="0.2">
      <c r="A141" s="8">
        <v>44013</v>
      </c>
      <c r="B141" s="16">
        <v>72780</v>
      </c>
      <c r="C141" s="16">
        <v>5700.5603200000005</v>
      </c>
      <c r="D141" s="16"/>
      <c r="E141" s="106">
        <v>144.92099999999999</v>
      </c>
      <c r="F141" s="106">
        <v>89.314999999999998</v>
      </c>
      <c r="G141" s="106">
        <v>1.3140000000000001</v>
      </c>
      <c r="H141" s="106">
        <v>0.51400000000000001</v>
      </c>
      <c r="I141" s="106">
        <v>8.8999999999999996E-2</v>
      </c>
      <c r="J141" s="106">
        <v>0.28699999999999998</v>
      </c>
      <c r="K141" s="31">
        <v>213.99</v>
      </c>
      <c r="L141" s="31">
        <v>391.95</v>
      </c>
      <c r="M141" s="31">
        <v>243.11</v>
      </c>
      <c r="N141" s="31">
        <v>480.41</v>
      </c>
      <c r="O141" s="31">
        <v>225.69</v>
      </c>
      <c r="P141" s="18">
        <v>403.35</v>
      </c>
      <c r="Q141" s="76"/>
    </row>
    <row r="142" spans="1:17" x14ac:dyDescent="0.2">
      <c r="A142" s="8">
        <v>44044</v>
      </c>
      <c r="B142" s="16">
        <v>67943</v>
      </c>
      <c r="C142" s="16">
        <v>4171.4374600000001</v>
      </c>
      <c r="D142" s="16"/>
      <c r="E142" s="106">
        <v>145.54400000000001</v>
      </c>
      <c r="F142" s="106">
        <v>89.503</v>
      </c>
      <c r="G142" s="106">
        <v>1.012</v>
      </c>
      <c r="H142" s="106">
        <v>0.375</v>
      </c>
      <c r="I142" s="106">
        <v>7.4999999999999997E-2</v>
      </c>
      <c r="J142" s="106">
        <v>0.314</v>
      </c>
      <c r="K142" s="31">
        <v>214.34</v>
      </c>
      <c r="L142" s="31">
        <v>392.41</v>
      </c>
      <c r="M142" s="31">
        <v>235.34</v>
      </c>
      <c r="N142" s="31">
        <v>487.17</v>
      </c>
      <c r="O142" s="31">
        <v>231.34</v>
      </c>
      <c r="P142" s="18">
        <v>422.63</v>
      </c>
      <c r="Q142" s="76"/>
    </row>
    <row r="143" spans="1:17" x14ac:dyDescent="0.2">
      <c r="A143" s="8">
        <v>44075</v>
      </c>
      <c r="B143" s="16">
        <v>64787.000000000007</v>
      </c>
      <c r="C143" s="16">
        <v>5567.1670400000003</v>
      </c>
      <c r="D143" s="16"/>
      <c r="E143" s="106">
        <v>145.60499999999999</v>
      </c>
      <c r="F143" s="106">
        <v>89.072000000000003</v>
      </c>
      <c r="G143" s="106">
        <v>1.0669999999999999</v>
      </c>
      <c r="H143" s="106">
        <v>0.42499999999999999</v>
      </c>
      <c r="I143" s="106">
        <v>8.5999999999999993E-2</v>
      </c>
      <c r="J143" s="106">
        <v>0.316</v>
      </c>
      <c r="K143" s="31">
        <v>214.41</v>
      </c>
      <c r="L143" s="31">
        <v>392.48</v>
      </c>
      <c r="M143" s="31">
        <v>243.18</v>
      </c>
      <c r="N143" s="31">
        <v>462.49</v>
      </c>
      <c r="O143" s="31">
        <v>230.48</v>
      </c>
      <c r="P143" s="18">
        <v>412.31</v>
      </c>
      <c r="Q143" s="76"/>
    </row>
    <row r="144" spans="1:17" x14ac:dyDescent="0.2">
      <c r="A144" s="8">
        <v>44105</v>
      </c>
      <c r="B144" s="16">
        <v>73072</v>
      </c>
      <c r="C144" s="16">
        <v>6169.4632000000001</v>
      </c>
      <c r="D144" s="16"/>
      <c r="E144" s="106">
        <v>145.601</v>
      </c>
      <c r="F144" s="106">
        <v>88.710999999999999</v>
      </c>
      <c r="G144" s="106">
        <v>1.518</v>
      </c>
      <c r="H144" s="106">
        <v>0.60899999999999999</v>
      </c>
      <c r="I144" s="106">
        <v>9.9000000000000005E-2</v>
      </c>
      <c r="J144" s="106">
        <v>0.39300000000000002</v>
      </c>
      <c r="K144" s="31">
        <v>214.57</v>
      </c>
      <c r="L144" s="31">
        <v>392.82</v>
      </c>
      <c r="M144" s="31">
        <v>239.54</v>
      </c>
      <c r="N144" s="31">
        <v>487.57</v>
      </c>
      <c r="O144" s="31">
        <v>214.85</v>
      </c>
      <c r="P144" s="18">
        <v>421.77</v>
      </c>
      <c r="Q144" s="76"/>
    </row>
    <row r="145" spans="1:17" x14ac:dyDescent="0.2">
      <c r="A145" s="8">
        <v>44136</v>
      </c>
      <c r="B145" s="16">
        <v>64759</v>
      </c>
      <c r="C145" s="16">
        <v>5697.0514499999999</v>
      </c>
      <c r="D145" s="16"/>
      <c r="E145" s="106">
        <v>145.56700000000001</v>
      </c>
      <c r="F145" s="106">
        <v>88.384</v>
      </c>
      <c r="G145" s="106">
        <v>1.375</v>
      </c>
      <c r="H145" s="106">
        <v>0.498</v>
      </c>
      <c r="I145" s="106">
        <v>9.6000000000000002E-2</v>
      </c>
      <c r="J145" s="106">
        <v>0.40500000000000003</v>
      </c>
      <c r="K145" s="31">
        <v>214.7</v>
      </c>
      <c r="L145" s="31">
        <v>393.03</v>
      </c>
      <c r="M145" s="31">
        <v>241.95</v>
      </c>
      <c r="N145" s="31">
        <v>509.77</v>
      </c>
      <c r="O145" s="31">
        <v>237.62</v>
      </c>
      <c r="P145" s="18">
        <v>417.44</v>
      </c>
      <c r="Q145" s="76"/>
    </row>
    <row r="146" spans="1:17" x14ac:dyDescent="0.2">
      <c r="A146" s="8">
        <v>44166</v>
      </c>
      <c r="B146" s="17">
        <v>78390</v>
      </c>
      <c r="C146" s="17">
        <v>3997.4939599999998</v>
      </c>
      <c r="D146" s="17"/>
      <c r="E146" s="107">
        <v>145.40700000000001</v>
      </c>
      <c r="F146" s="107">
        <v>88.054000000000002</v>
      </c>
      <c r="G146" s="107">
        <v>1.05</v>
      </c>
      <c r="H146" s="107">
        <v>0.34200000000000003</v>
      </c>
      <c r="I146" s="107">
        <v>9.6000000000000002E-2</v>
      </c>
      <c r="J146" s="107">
        <v>0.40500000000000003</v>
      </c>
      <c r="K146" s="33">
        <v>214.88</v>
      </c>
      <c r="L146" s="33">
        <v>393.4</v>
      </c>
      <c r="M146" s="33">
        <v>243.59</v>
      </c>
      <c r="N146" s="33">
        <v>477.62</v>
      </c>
      <c r="O146" s="33">
        <v>237.62</v>
      </c>
      <c r="P146" s="19">
        <v>417.44</v>
      </c>
      <c r="Q146" s="77"/>
    </row>
    <row r="147" spans="1:17" x14ac:dyDescent="0.2">
      <c r="A147" s="38">
        <v>44197</v>
      </c>
      <c r="B147" s="16">
        <v>57107</v>
      </c>
      <c r="C147" s="16">
        <v>9007.7510000000002</v>
      </c>
      <c r="D147" s="16"/>
      <c r="E147" s="108">
        <v>145.23599999999999</v>
      </c>
      <c r="F147" s="108">
        <v>87.593000000000004</v>
      </c>
      <c r="G147" s="108">
        <v>0.92500000000000004</v>
      </c>
      <c r="H147" s="108">
        <v>0.30299999999999999</v>
      </c>
      <c r="I147" s="108">
        <v>0.16700000000000001</v>
      </c>
      <c r="J147" s="108">
        <v>0.51</v>
      </c>
      <c r="K147" s="32">
        <v>220.73</v>
      </c>
      <c r="L147" s="32">
        <v>403.78</v>
      </c>
      <c r="M147" s="32">
        <v>249.95</v>
      </c>
      <c r="N147" s="32">
        <v>511.21</v>
      </c>
      <c r="O147" s="32">
        <v>232.01</v>
      </c>
      <c r="P147" s="69">
        <v>412.39</v>
      </c>
      <c r="Q147" s="75">
        <v>10</v>
      </c>
    </row>
    <row r="148" spans="1:17" x14ac:dyDescent="0.2">
      <c r="A148" s="8">
        <v>44228</v>
      </c>
      <c r="B148" s="16">
        <v>67823</v>
      </c>
      <c r="C148" s="16">
        <v>3548.518</v>
      </c>
      <c r="D148" s="16"/>
      <c r="E148" s="106">
        <v>145.72</v>
      </c>
      <c r="F148" s="106">
        <v>86.805999999999997</v>
      </c>
      <c r="G148" s="106">
        <v>0.51900000000000002</v>
      </c>
      <c r="H148" s="106">
        <v>0.19800000000000001</v>
      </c>
      <c r="I148" s="106">
        <v>0.17100000000000001</v>
      </c>
      <c r="J148" s="106">
        <v>0.48</v>
      </c>
      <c r="K148" s="31">
        <v>220.96</v>
      </c>
      <c r="L148" s="31">
        <v>404.16</v>
      </c>
      <c r="M148" s="31">
        <v>249.99</v>
      </c>
      <c r="N148" s="31">
        <v>539.75</v>
      </c>
      <c r="O148" s="31">
        <v>259.27</v>
      </c>
      <c r="P148" s="18">
        <v>405.38</v>
      </c>
      <c r="Q148" s="76">
        <v>12</v>
      </c>
    </row>
    <row r="149" spans="1:17" x14ac:dyDescent="0.2">
      <c r="A149" s="8">
        <v>44256</v>
      </c>
      <c r="B149" s="16">
        <v>68605</v>
      </c>
      <c r="C149" s="16">
        <v>3442.2757499999998</v>
      </c>
      <c r="D149" s="16"/>
      <c r="E149" s="106">
        <v>145.488</v>
      </c>
      <c r="F149" s="106">
        <v>86.253</v>
      </c>
      <c r="G149" s="106">
        <v>0.76600000000000001</v>
      </c>
      <c r="H149" s="106">
        <v>0.309</v>
      </c>
      <c r="I149" s="106">
        <v>0.19600000000000001</v>
      </c>
      <c r="J149" s="106">
        <v>0.56499999999999995</v>
      </c>
      <c r="K149" s="31">
        <v>220.97</v>
      </c>
      <c r="L149" s="31">
        <v>404.19</v>
      </c>
      <c r="M149" s="31">
        <v>246.09</v>
      </c>
      <c r="N149" s="31">
        <v>505.92</v>
      </c>
      <c r="O149" s="31">
        <v>237.5</v>
      </c>
      <c r="P149" s="18">
        <v>420.7</v>
      </c>
      <c r="Q149" s="76">
        <v>12</v>
      </c>
    </row>
    <row r="150" spans="1:17" x14ac:dyDescent="0.2">
      <c r="A150" s="8">
        <v>44287</v>
      </c>
      <c r="B150" s="16">
        <v>70435</v>
      </c>
      <c r="C150" s="16">
        <v>4244.1490000000003</v>
      </c>
      <c r="D150" s="16"/>
      <c r="E150" s="106">
        <v>144.76900000000001</v>
      </c>
      <c r="F150" s="106">
        <v>85.587999999999994</v>
      </c>
      <c r="G150" s="106">
        <v>0.74299999999999999</v>
      </c>
      <c r="H150" s="106">
        <v>0.28100000000000003</v>
      </c>
      <c r="I150" s="106">
        <v>0.16600000000000001</v>
      </c>
      <c r="J150" s="106">
        <v>0.47399999999999998</v>
      </c>
      <c r="K150" s="31">
        <v>220.97</v>
      </c>
      <c r="L150" s="31">
        <v>404.32</v>
      </c>
      <c r="M150" s="31">
        <v>257.95999999999998</v>
      </c>
      <c r="N150" s="31">
        <v>539.24</v>
      </c>
      <c r="O150" s="31">
        <v>230.81</v>
      </c>
      <c r="P150" s="18">
        <v>416.55</v>
      </c>
      <c r="Q150" s="76">
        <v>13</v>
      </c>
    </row>
    <row r="151" spans="1:17" x14ac:dyDescent="0.2">
      <c r="A151" s="8">
        <v>44317</v>
      </c>
      <c r="B151" s="16">
        <v>64995.000000000007</v>
      </c>
      <c r="C151" s="16">
        <v>5791.7820000000002</v>
      </c>
      <c r="D151" s="16"/>
      <c r="E151" s="106">
        <v>144.18700000000001</v>
      </c>
      <c r="F151" s="106">
        <v>85.049000000000007</v>
      </c>
      <c r="G151" s="106">
        <v>1.111</v>
      </c>
      <c r="H151" s="106">
        <v>0.40799999999999997</v>
      </c>
      <c r="I151" s="106">
        <v>0.124</v>
      </c>
      <c r="J151" s="106">
        <v>0.38300000000000001</v>
      </c>
      <c r="K151" s="31">
        <v>221.17</v>
      </c>
      <c r="L151" s="31">
        <v>404.56</v>
      </c>
      <c r="M151" s="31">
        <v>261.43</v>
      </c>
      <c r="N151" s="31">
        <v>529.99</v>
      </c>
      <c r="O151" s="31">
        <v>217.15</v>
      </c>
      <c r="P151" s="18">
        <v>417.5</v>
      </c>
      <c r="Q151" s="76">
        <v>11</v>
      </c>
    </row>
    <row r="152" spans="1:17" x14ac:dyDescent="0.2">
      <c r="A152" s="8">
        <v>44348</v>
      </c>
      <c r="B152" s="16">
        <v>69908</v>
      </c>
      <c r="C152" s="16">
        <v>7036.1589999999997</v>
      </c>
      <c r="D152" s="16"/>
      <c r="E152" s="106">
        <v>143.751</v>
      </c>
      <c r="F152" s="106">
        <v>84.563999999999993</v>
      </c>
      <c r="G152" s="106">
        <v>1.3160000000000001</v>
      </c>
      <c r="H152" s="106">
        <v>0.46400000000000002</v>
      </c>
      <c r="I152" s="106">
        <v>0.115</v>
      </c>
      <c r="J152" s="106">
        <v>0.36199999999999999</v>
      </c>
      <c r="K152" s="31">
        <v>221.54</v>
      </c>
      <c r="L152" s="31">
        <v>404.88</v>
      </c>
      <c r="M152" s="31">
        <v>251</v>
      </c>
      <c r="N152" s="31">
        <v>528.42999999999995</v>
      </c>
      <c r="O152" s="31">
        <v>220.37</v>
      </c>
      <c r="P152" s="18">
        <v>424.43</v>
      </c>
      <c r="Q152" s="76">
        <v>12</v>
      </c>
    </row>
    <row r="153" spans="1:17" x14ac:dyDescent="0.2">
      <c r="A153" s="8">
        <v>44378</v>
      </c>
      <c r="B153" s="16">
        <v>72653</v>
      </c>
      <c r="C153" s="16">
        <v>6307.8934999999992</v>
      </c>
      <c r="D153" s="16"/>
      <c r="E153" s="106">
        <v>143.72800000000001</v>
      </c>
      <c r="F153" s="106">
        <v>84.281999999999996</v>
      </c>
      <c r="G153" s="106">
        <v>1.2490000000000001</v>
      </c>
      <c r="H153" s="106">
        <v>0.44700000000000001</v>
      </c>
      <c r="I153" s="106">
        <v>9.1999999999999998E-2</v>
      </c>
      <c r="J153" s="106">
        <v>0.31900000000000001</v>
      </c>
      <c r="K153" s="31">
        <v>221.9</v>
      </c>
      <c r="L153" s="31">
        <v>405.33</v>
      </c>
      <c r="M153" s="31">
        <v>253.11</v>
      </c>
      <c r="N153" s="31">
        <v>527.64</v>
      </c>
      <c r="O153" s="31">
        <v>213.75</v>
      </c>
      <c r="P153" s="18">
        <v>434.5</v>
      </c>
      <c r="Q153" s="76">
        <v>13</v>
      </c>
    </row>
    <row r="154" spans="1:17" x14ac:dyDescent="0.2">
      <c r="A154" s="8">
        <v>44409</v>
      </c>
      <c r="B154" s="16">
        <v>67905</v>
      </c>
      <c r="C154" s="16">
        <v>5198.8824999999997</v>
      </c>
      <c r="D154" s="16"/>
      <c r="E154" s="106">
        <v>143.78700000000001</v>
      </c>
      <c r="F154" s="106">
        <v>84.090999999999994</v>
      </c>
      <c r="G154" s="106">
        <v>1.327</v>
      </c>
      <c r="H154" s="106">
        <v>0.49199999999999999</v>
      </c>
      <c r="I154" s="106">
        <v>0.107</v>
      </c>
      <c r="J154" s="106">
        <v>0.32300000000000001</v>
      </c>
      <c r="K154" s="31">
        <v>222.15</v>
      </c>
      <c r="L154" s="31">
        <v>405.74</v>
      </c>
      <c r="M154" s="31">
        <v>245.77</v>
      </c>
      <c r="N154" s="31">
        <v>518.35</v>
      </c>
      <c r="O154" s="31">
        <v>230.42</v>
      </c>
      <c r="P154" s="18">
        <v>414.83</v>
      </c>
      <c r="Q154" s="76">
        <v>12</v>
      </c>
    </row>
    <row r="155" spans="1:17" x14ac:dyDescent="0.2">
      <c r="A155" s="8">
        <v>44440</v>
      </c>
      <c r="B155" s="16">
        <v>65366</v>
      </c>
      <c r="C155" s="16">
        <v>5450.3209999999999</v>
      </c>
      <c r="D155" s="16"/>
      <c r="E155" s="106">
        <v>144.04300000000001</v>
      </c>
      <c r="F155" s="106">
        <v>84.177000000000007</v>
      </c>
      <c r="G155" s="106">
        <v>1.34</v>
      </c>
      <c r="H155" s="106">
        <v>0.52100000000000002</v>
      </c>
      <c r="I155" s="106">
        <v>9.5000000000000001E-2</v>
      </c>
      <c r="J155" s="106">
        <v>0.32700000000000001</v>
      </c>
      <c r="K155" s="31">
        <v>222.42</v>
      </c>
      <c r="L155" s="31">
        <v>406.38</v>
      </c>
      <c r="M155" s="31">
        <v>254.47</v>
      </c>
      <c r="N155" s="31">
        <v>512.32000000000005</v>
      </c>
      <c r="O155" s="31">
        <v>242.33</v>
      </c>
      <c r="P155" s="18">
        <v>431.64</v>
      </c>
      <c r="Q155" s="76">
        <v>11</v>
      </c>
    </row>
    <row r="156" spans="1:17" x14ac:dyDescent="0.2">
      <c r="A156" s="8">
        <v>44470</v>
      </c>
      <c r="B156" s="16">
        <v>71234</v>
      </c>
      <c r="C156" s="16">
        <v>5087.241</v>
      </c>
      <c r="D156" s="16"/>
      <c r="E156" s="106">
        <v>144.30000000000001</v>
      </c>
      <c r="F156" s="106">
        <v>84.352999999999994</v>
      </c>
      <c r="G156" s="106">
        <v>1.097</v>
      </c>
      <c r="H156" s="106">
        <v>0.39100000000000001</v>
      </c>
      <c r="I156" s="106">
        <v>0.124</v>
      </c>
      <c r="J156" s="106">
        <v>0.38500000000000001</v>
      </c>
      <c r="K156" s="31">
        <v>222.65</v>
      </c>
      <c r="L156" s="31">
        <v>406.86</v>
      </c>
      <c r="M156" s="31">
        <v>246.29</v>
      </c>
      <c r="N156" s="31">
        <v>501.86</v>
      </c>
      <c r="O156" s="31">
        <v>217.09</v>
      </c>
      <c r="P156" s="18">
        <v>413.79</v>
      </c>
      <c r="Q156" s="76">
        <v>13</v>
      </c>
    </row>
    <row r="157" spans="1:17" x14ac:dyDescent="0.2">
      <c r="A157" s="8">
        <v>44501</v>
      </c>
      <c r="B157" s="16">
        <v>64102.999999999993</v>
      </c>
      <c r="C157" s="16">
        <v>5108.1989999999996</v>
      </c>
      <c r="D157" s="16"/>
      <c r="E157" s="106">
        <v>144.012</v>
      </c>
      <c r="F157" s="106">
        <v>84.046999999999997</v>
      </c>
      <c r="G157" s="106">
        <v>1.0820000000000001</v>
      </c>
      <c r="H157" s="106">
        <v>0.42399999999999999</v>
      </c>
      <c r="I157" s="106">
        <v>0.14399999999999999</v>
      </c>
      <c r="J157" s="106">
        <v>0.442</v>
      </c>
      <c r="K157" s="31">
        <v>222.65</v>
      </c>
      <c r="L157" s="31">
        <v>406.89</v>
      </c>
      <c r="M157" s="31">
        <v>253.72</v>
      </c>
      <c r="N157" s="31">
        <v>520.91</v>
      </c>
      <c r="O157" s="31">
        <v>238.18</v>
      </c>
      <c r="P157" s="18">
        <v>415.49</v>
      </c>
      <c r="Q157" s="76">
        <v>11</v>
      </c>
    </row>
    <row r="158" spans="1:17" x14ac:dyDescent="0.2">
      <c r="A158" s="9">
        <v>44531</v>
      </c>
      <c r="B158" s="17">
        <v>72532</v>
      </c>
      <c r="C158" s="17">
        <v>6561.0654999999997</v>
      </c>
      <c r="D158" s="17"/>
      <c r="E158" s="107">
        <v>143.78299999999999</v>
      </c>
      <c r="F158" s="107">
        <v>83.643000000000001</v>
      </c>
      <c r="G158" s="107">
        <v>1.1870000000000001</v>
      </c>
      <c r="H158" s="107">
        <v>0.44</v>
      </c>
      <c r="I158" s="107">
        <v>0.187</v>
      </c>
      <c r="J158" s="107">
        <v>0.49199999999999999</v>
      </c>
      <c r="K158" s="33">
        <v>222.83</v>
      </c>
      <c r="L158" s="33">
        <v>407.13</v>
      </c>
      <c r="M158" s="33">
        <v>267.60000000000002</v>
      </c>
      <c r="N158" s="33">
        <v>501.4</v>
      </c>
      <c r="O158" s="33">
        <v>247.06</v>
      </c>
      <c r="P158" s="19">
        <v>419.05</v>
      </c>
      <c r="Q158" s="77">
        <v>13</v>
      </c>
    </row>
    <row r="159" spans="1:17" x14ac:dyDescent="0.2">
      <c r="A159" s="38">
        <v>44562</v>
      </c>
      <c r="B159" s="16">
        <v>65585</v>
      </c>
      <c r="C159" s="16">
        <v>7132.6470000000008</v>
      </c>
      <c r="D159" s="16"/>
      <c r="E159" s="108">
        <v>143.494</v>
      </c>
      <c r="F159" s="108">
        <v>83.228999999999999</v>
      </c>
      <c r="G159" s="108">
        <v>1.2410000000000001</v>
      </c>
      <c r="H159" s="108">
        <v>0.52300000000000002</v>
      </c>
      <c r="I159" s="108">
        <v>0.17499999999999999</v>
      </c>
      <c r="J159" s="108">
        <v>0.48199999999999998</v>
      </c>
      <c r="K159" s="32">
        <v>225.71</v>
      </c>
      <c r="L159" s="32">
        <v>412.48</v>
      </c>
      <c r="M159" s="32">
        <v>254.89</v>
      </c>
      <c r="N159" s="32">
        <v>542.24</v>
      </c>
      <c r="O159" s="32">
        <v>227.69</v>
      </c>
      <c r="P159" s="69">
        <v>404.4</v>
      </c>
      <c r="Q159" s="69">
        <v>11</v>
      </c>
    </row>
    <row r="160" spans="1:17" x14ac:dyDescent="0.2">
      <c r="A160" s="8">
        <v>44593</v>
      </c>
      <c r="B160" s="16">
        <v>67832</v>
      </c>
      <c r="C160" s="16">
        <v>5071.0280000000002</v>
      </c>
      <c r="D160" s="16"/>
      <c r="E160" s="106">
        <v>143.77500000000001</v>
      </c>
      <c r="F160" s="106">
        <v>82.671000000000006</v>
      </c>
      <c r="G160" s="106">
        <v>1.0609999999999999</v>
      </c>
      <c r="H160" s="106">
        <v>0.48599999999999999</v>
      </c>
      <c r="I160" s="106">
        <v>9.9000000000000005E-2</v>
      </c>
      <c r="J160" s="106">
        <v>0.38100000000000001</v>
      </c>
      <c r="K160" s="31">
        <v>226.27</v>
      </c>
      <c r="L160" s="31">
        <v>413.56</v>
      </c>
      <c r="M160" s="31">
        <v>243.81</v>
      </c>
      <c r="N160" s="31">
        <v>525.12</v>
      </c>
      <c r="O160" s="31">
        <v>224.86</v>
      </c>
      <c r="P160" s="18">
        <v>422.33</v>
      </c>
      <c r="Q160" s="18">
        <v>12</v>
      </c>
    </row>
    <row r="161" spans="1:17" ht="15.75" customHeight="1" x14ac:dyDescent="0.2">
      <c r="A161" s="8">
        <v>44621</v>
      </c>
      <c r="B161" s="16">
        <v>68947</v>
      </c>
      <c r="C161" s="16">
        <v>4689.3814999999995</v>
      </c>
      <c r="D161" s="16"/>
      <c r="E161" s="106">
        <v>143.59700000000001</v>
      </c>
      <c r="F161" s="106">
        <v>82.378</v>
      </c>
      <c r="G161" s="106">
        <v>0.91400000000000003</v>
      </c>
      <c r="H161" s="106">
        <v>0.35699999999999998</v>
      </c>
      <c r="I161" s="106">
        <v>0.11700000000000001</v>
      </c>
      <c r="J161" s="106">
        <v>0.43099999999999999</v>
      </c>
      <c r="K161" s="31">
        <v>226.37</v>
      </c>
      <c r="L161" s="31">
        <v>413.85</v>
      </c>
      <c r="M161" s="31">
        <v>255.33</v>
      </c>
      <c r="N161" s="31">
        <v>535.78</v>
      </c>
      <c r="O161" s="31">
        <v>213.13</v>
      </c>
      <c r="P161" s="18">
        <v>415.49</v>
      </c>
      <c r="Q161" s="18">
        <v>12</v>
      </c>
    </row>
    <row r="162" spans="1:17" x14ac:dyDescent="0.2">
      <c r="A162" s="8">
        <v>44652</v>
      </c>
      <c r="B162" s="16">
        <v>70647</v>
      </c>
      <c r="C162" s="16">
        <v>5118.4865</v>
      </c>
      <c r="D162" s="16"/>
      <c r="E162" s="106">
        <v>143.251</v>
      </c>
      <c r="F162" s="106">
        <v>82.007999999999996</v>
      </c>
      <c r="G162" s="106">
        <v>0.71899999999999997</v>
      </c>
      <c r="H162" s="106">
        <v>0.28899999999999998</v>
      </c>
      <c r="I162" s="106">
        <v>0.109</v>
      </c>
      <c r="J162" s="106">
        <v>0.32</v>
      </c>
      <c r="K162" s="31">
        <v>226.49</v>
      </c>
      <c r="L162" s="31">
        <v>414.31</v>
      </c>
      <c r="M162" s="31">
        <v>272.56</v>
      </c>
      <c r="N162" s="31">
        <v>517.03</v>
      </c>
      <c r="O162" s="31">
        <v>225.72</v>
      </c>
      <c r="P162" s="18">
        <v>426.04</v>
      </c>
      <c r="Q162" s="18">
        <v>13</v>
      </c>
    </row>
    <row r="163" spans="1:17" x14ac:dyDescent="0.2">
      <c r="A163" s="8">
        <v>44682</v>
      </c>
      <c r="B163" s="16">
        <v>65573</v>
      </c>
      <c r="C163" s="16">
        <v>6937.2125000000005</v>
      </c>
      <c r="D163" s="16"/>
      <c r="E163" s="106">
        <v>142.95400000000001</v>
      </c>
      <c r="F163" s="106">
        <v>81.697000000000003</v>
      </c>
      <c r="G163" s="106">
        <v>1.651</v>
      </c>
      <c r="H163" s="106">
        <v>0.626</v>
      </c>
      <c r="I163" s="106">
        <v>0.11700000000000001</v>
      </c>
      <c r="J163" s="106">
        <v>0.34100000000000003</v>
      </c>
      <c r="K163" s="31">
        <v>226.83</v>
      </c>
      <c r="L163" s="31">
        <v>414.57</v>
      </c>
      <c r="M163" s="31">
        <v>261.89</v>
      </c>
      <c r="N163" s="31">
        <v>527.75</v>
      </c>
      <c r="O163" s="31">
        <v>229.1</v>
      </c>
      <c r="P163" s="18">
        <v>434.65</v>
      </c>
      <c r="Q163" s="18">
        <v>11</v>
      </c>
    </row>
    <row r="164" spans="1:17" x14ac:dyDescent="0.2">
      <c r="A164" s="8">
        <v>44713</v>
      </c>
      <c r="B164" s="16">
        <v>69838</v>
      </c>
      <c r="C164" s="16">
        <v>6466.2569999999996</v>
      </c>
      <c r="D164" s="16"/>
      <c r="E164" s="106">
        <v>142.988</v>
      </c>
      <c r="F164" s="106">
        <v>81.588999999999999</v>
      </c>
      <c r="G164" s="106">
        <v>1.476</v>
      </c>
      <c r="H164" s="106">
        <v>0.59199999999999997</v>
      </c>
      <c r="I164" s="106">
        <v>8.8999999999999996E-2</v>
      </c>
      <c r="J164" s="106">
        <v>0.311</v>
      </c>
      <c r="K164" s="31">
        <v>227.06</v>
      </c>
      <c r="L164" s="31">
        <v>414.77</v>
      </c>
      <c r="M164" s="31">
        <v>261.27999999999997</v>
      </c>
      <c r="N164" s="31">
        <v>534.77</v>
      </c>
      <c r="O164" s="31">
        <v>231.62</v>
      </c>
      <c r="P164" s="18">
        <v>453.17</v>
      </c>
      <c r="Q164" s="18">
        <v>12</v>
      </c>
    </row>
    <row r="165" spans="1:17" x14ac:dyDescent="0.2">
      <c r="A165" s="8">
        <v>44743</v>
      </c>
      <c r="B165" s="16">
        <v>66892</v>
      </c>
      <c r="C165" s="16">
        <v>5379.5394999999999</v>
      </c>
      <c r="D165" s="16"/>
      <c r="E165" s="106">
        <v>142.822</v>
      </c>
      <c r="F165" s="106">
        <v>81.415999999999997</v>
      </c>
      <c r="G165" s="106">
        <v>1.121</v>
      </c>
      <c r="H165" s="106">
        <v>0.42199999999999999</v>
      </c>
      <c r="I165" s="106">
        <v>8.6999999999999994E-2</v>
      </c>
      <c r="J165" s="106">
        <v>0.31</v>
      </c>
      <c r="K165" s="31">
        <v>227.1</v>
      </c>
      <c r="L165" s="31">
        <v>414.96</v>
      </c>
      <c r="M165" s="31">
        <v>260.67</v>
      </c>
      <c r="N165" s="31">
        <v>553.16</v>
      </c>
      <c r="O165" s="31">
        <v>252.11</v>
      </c>
      <c r="P165" s="18">
        <v>439.69</v>
      </c>
      <c r="Q165" s="18">
        <v>12</v>
      </c>
    </row>
    <row r="166" spans="1:17" x14ac:dyDescent="0.2">
      <c r="A166" s="8">
        <v>44774</v>
      </c>
      <c r="B166" s="16">
        <v>71304</v>
      </c>
      <c r="C166" s="16">
        <v>5120.3490000000002</v>
      </c>
      <c r="D166" s="16"/>
      <c r="E166" s="106">
        <v>143.12899999999999</v>
      </c>
      <c r="F166" s="106">
        <v>81.087999999999994</v>
      </c>
      <c r="G166" s="106">
        <v>1.0569999999999999</v>
      </c>
      <c r="H166" s="106">
        <v>0.42699999999999999</v>
      </c>
      <c r="I166" s="106">
        <v>8.5000000000000006E-2</v>
      </c>
      <c r="J166" s="106">
        <v>0.312</v>
      </c>
      <c r="K166" s="31">
        <v>227.56</v>
      </c>
      <c r="L166" s="31">
        <v>415.67</v>
      </c>
      <c r="M166" s="31">
        <v>256.83</v>
      </c>
      <c r="N166" s="31">
        <v>536.15</v>
      </c>
      <c r="O166" s="31">
        <v>236.39</v>
      </c>
      <c r="P166" s="18">
        <v>439.21</v>
      </c>
      <c r="Q166" s="18">
        <v>13</v>
      </c>
    </row>
    <row r="167" spans="1:17" x14ac:dyDescent="0.2">
      <c r="A167" s="8">
        <v>44805</v>
      </c>
      <c r="B167" s="16">
        <v>67679</v>
      </c>
      <c r="C167" s="16">
        <v>5168.9179999999997</v>
      </c>
      <c r="D167" s="16"/>
      <c r="E167" s="106">
        <v>143.07400000000001</v>
      </c>
      <c r="F167" s="106">
        <v>80.936999999999998</v>
      </c>
      <c r="G167" s="106">
        <v>0.91200000000000003</v>
      </c>
      <c r="H167" s="106">
        <v>0.434</v>
      </c>
      <c r="I167" s="106">
        <v>0.10100000000000001</v>
      </c>
      <c r="J167" s="106">
        <v>0.36</v>
      </c>
      <c r="K167" s="31">
        <v>227.78</v>
      </c>
      <c r="L167" s="31">
        <v>416.1</v>
      </c>
      <c r="M167" s="31">
        <v>265.76</v>
      </c>
      <c r="N167" s="31">
        <v>560.03</v>
      </c>
      <c r="O167" s="31">
        <v>233.81</v>
      </c>
      <c r="P167" s="18">
        <v>424.62</v>
      </c>
      <c r="Q167" s="18">
        <v>12</v>
      </c>
    </row>
    <row r="168" spans="1:17" x14ac:dyDescent="0.2">
      <c r="A168" s="8">
        <v>44835</v>
      </c>
      <c r="B168" s="16">
        <v>67831</v>
      </c>
      <c r="C168" s="16">
        <v>5428.0495000000001</v>
      </c>
      <c r="D168" s="16"/>
      <c r="E168" s="106">
        <v>142.892</v>
      </c>
      <c r="F168" s="106">
        <v>80.856999999999999</v>
      </c>
      <c r="G168" s="106">
        <v>0.93500000000000005</v>
      </c>
      <c r="H168" s="106">
        <v>0.44800000000000001</v>
      </c>
      <c r="I168" s="106">
        <v>7.5999999999999998E-2</v>
      </c>
      <c r="J168" s="106">
        <v>0.32600000000000001</v>
      </c>
      <c r="K168" s="31">
        <v>227.91</v>
      </c>
      <c r="L168" s="31">
        <v>416.59</v>
      </c>
      <c r="M168" s="31">
        <v>272.14</v>
      </c>
      <c r="N168" s="31">
        <v>550.69000000000005</v>
      </c>
      <c r="O168" s="31">
        <v>251.6</v>
      </c>
      <c r="P168" s="18">
        <v>429.22</v>
      </c>
      <c r="Q168" s="18">
        <v>12</v>
      </c>
    </row>
    <row r="169" spans="1:17" x14ac:dyDescent="0.2">
      <c r="A169" s="8">
        <v>44866</v>
      </c>
      <c r="B169" s="16">
        <v>64748.000000000007</v>
      </c>
      <c r="C169" s="16">
        <v>6009.1590000000006</v>
      </c>
      <c r="D169" s="16"/>
      <c r="E169" s="106">
        <v>143.00700000000001</v>
      </c>
      <c r="F169" s="106">
        <v>81.048000000000002</v>
      </c>
      <c r="G169" s="106">
        <v>1.046</v>
      </c>
      <c r="H169" s="106">
        <v>0.51900000000000002</v>
      </c>
      <c r="I169" s="106">
        <v>0.115</v>
      </c>
      <c r="J169" s="106">
        <v>0.32400000000000001</v>
      </c>
      <c r="K169" s="31">
        <v>228.12</v>
      </c>
      <c r="L169" s="31">
        <v>417.01</v>
      </c>
      <c r="M169" s="31">
        <v>267.55</v>
      </c>
      <c r="N169" s="31">
        <v>528.57000000000005</v>
      </c>
      <c r="O169" s="31">
        <v>252.38</v>
      </c>
      <c r="P169" s="18">
        <v>416.38</v>
      </c>
      <c r="Q169" s="18">
        <v>11</v>
      </c>
    </row>
    <row r="170" spans="1:17" x14ac:dyDescent="0.2">
      <c r="A170" s="9">
        <v>44896</v>
      </c>
      <c r="B170" s="17">
        <v>72455</v>
      </c>
      <c r="C170" s="17">
        <v>5851.9465</v>
      </c>
      <c r="D170" s="17"/>
      <c r="E170" s="107">
        <v>143.03299999999999</v>
      </c>
      <c r="F170" s="107">
        <v>81.11</v>
      </c>
      <c r="G170" s="107">
        <v>0.84699999999999998</v>
      </c>
      <c r="H170" s="107">
        <v>0.38900000000000001</v>
      </c>
      <c r="I170" s="107">
        <v>0.11799999999999999</v>
      </c>
      <c r="J170" s="107">
        <v>0.316</v>
      </c>
      <c r="K170" s="33">
        <v>228.37</v>
      </c>
      <c r="L170" s="33">
        <v>417.56</v>
      </c>
      <c r="M170" s="33">
        <v>271.08999999999997</v>
      </c>
      <c r="N170" s="33">
        <v>554.28</v>
      </c>
      <c r="O170" s="33">
        <v>232.49</v>
      </c>
      <c r="P170" s="19">
        <v>440.68</v>
      </c>
      <c r="Q170" s="19">
        <v>13</v>
      </c>
    </row>
    <row r="171" spans="1:17" x14ac:dyDescent="0.2">
      <c r="A171" s="38">
        <v>44927</v>
      </c>
      <c r="B171" s="16">
        <v>74960</v>
      </c>
      <c r="C171" s="16">
        <v>11199.706427368164</v>
      </c>
      <c r="D171" s="16"/>
      <c r="E171" s="108">
        <v>142.768</v>
      </c>
      <c r="F171" s="108">
        <v>80.930000000000007</v>
      </c>
      <c r="G171" s="108">
        <v>1.3919999999999999</v>
      </c>
      <c r="H171" s="108">
        <v>0.58499999999999996</v>
      </c>
      <c r="I171" s="108">
        <v>0.113</v>
      </c>
      <c r="J171" s="108">
        <v>0.441</v>
      </c>
      <c r="K171" s="32">
        <v>255.33</v>
      </c>
      <c r="L171" s="32">
        <v>466.82</v>
      </c>
      <c r="M171" s="32">
        <v>296.92</v>
      </c>
      <c r="N171" s="32">
        <v>642.66</v>
      </c>
      <c r="O171" s="32">
        <v>237.1</v>
      </c>
      <c r="P171" s="69">
        <v>476.18</v>
      </c>
      <c r="Q171" s="75">
        <v>11</v>
      </c>
    </row>
    <row r="172" spans="1:17" x14ac:dyDescent="0.2">
      <c r="A172" s="8">
        <v>44958</v>
      </c>
      <c r="B172" s="16">
        <v>76489</v>
      </c>
      <c r="C172" s="16">
        <v>6362.0277801208504</v>
      </c>
      <c r="D172" s="16"/>
      <c r="E172" s="106">
        <v>142.97300000000001</v>
      </c>
      <c r="F172" s="106">
        <v>80.724999999999994</v>
      </c>
      <c r="G172" s="106">
        <v>0.95199999999999996</v>
      </c>
      <c r="H172" s="106">
        <v>0.43099999999999999</v>
      </c>
      <c r="I172" s="106">
        <v>8.6999999999999994E-2</v>
      </c>
      <c r="J172" s="106">
        <v>0.29899999999999999</v>
      </c>
      <c r="K172" s="31">
        <v>256.07</v>
      </c>
      <c r="L172" s="31">
        <v>468.63</v>
      </c>
      <c r="M172" s="31">
        <v>295.39999999999998</v>
      </c>
      <c r="N172" s="31">
        <v>609.94000000000005</v>
      </c>
      <c r="O172" s="31">
        <v>254.29</v>
      </c>
      <c r="P172" s="18">
        <v>499.18</v>
      </c>
      <c r="Q172" s="76">
        <v>12</v>
      </c>
    </row>
    <row r="173" spans="1:17" x14ac:dyDescent="0.2">
      <c r="A173" s="8">
        <v>44986</v>
      </c>
      <c r="B173" s="16">
        <v>80594</v>
      </c>
      <c r="C173" s="16">
        <v>7361.0770904846186</v>
      </c>
      <c r="D173" s="16"/>
      <c r="E173" s="106">
        <v>142.67500000000001</v>
      </c>
      <c r="F173" s="106">
        <v>80.569000000000003</v>
      </c>
      <c r="G173" s="106">
        <v>1.224</v>
      </c>
      <c r="H173" s="106">
        <v>0.54200000000000004</v>
      </c>
      <c r="I173" s="106">
        <v>8.5000000000000006E-2</v>
      </c>
      <c r="J173" s="106">
        <v>0.36499999999999999</v>
      </c>
      <c r="K173" s="31">
        <v>256.20999999999998</v>
      </c>
      <c r="L173" s="31">
        <v>469.28</v>
      </c>
      <c r="M173" s="31">
        <v>294.05</v>
      </c>
      <c r="N173" s="31">
        <v>620.11</v>
      </c>
      <c r="O173" s="31">
        <v>262.76</v>
      </c>
      <c r="P173" s="18">
        <v>489.4</v>
      </c>
      <c r="Q173" s="76">
        <v>13</v>
      </c>
    </row>
    <row r="174" spans="1:17" x14ac:dyDescent="0.2">
      <c r="A174" s="8">
        <v>45017</v>
      </c>
      <c r="B174" s="16">
        <v>76106</v>
      </c>
      <c r="C174" s="16">
        <v>6224.8035599975583</v>
      </c>
      <c r="D174" s="16"/>
      <c r="E174" s="106">
        <v>142.458</v>
      </c>
      <c r="F174" s="106">
        <v>80.352000000000004</v>
      </c>
      <c r="G174" s="106">
        <v>0.98899999999999999</v>
      </c>
      <c r="H174" s="106">
        <v>0.42599999999999999</v>
      </c>
      <c r="I174" s="106">
        <v>9.1999999999999998E-2</v>
      </c>
      <c r="J174" s="106">
        <v>0.32</v>
      </c>
      <c r="K174" s="31">
        <v>256.44</v>
      </c>
      <c r="L174" s="31">
        <v>469.96</v>
      </c>
      <c r="M174" s="31">
        <v>298.12</v>
      </c>
      <c r="N174" s="31">
        <v>631.73</v>
      </c>
      <c r="O174" s="31">
        <v>276.16000000000003</v>
      </c>
      <c r="P174" s="18">
        <v>479.77</v>
      </c>
      <c r="Q174" s="76">
        <v>12</v>
      </c>
    </row>
    <row r="175" spans="1:17" x14ac:dyDescent="0.2">
      <c r="A175" s="8">
        <v>45047</v>
      </c>
      <c r="B175" s="16">
        <v>73522</v>
      </c>
      <c r="C175" s="16">
        <v>8403.385960021973</v>
      </c>
      <c r="D175" s="16"/>
      <c r="E175" s="106">
        <v>142.42599999999999</v>
      </c>
      <c r="F175" s="106">
        <v>80.227999999999994</v>
      </c>
      <c r="G175" s="106">
        <v>1.3819999999999999</v>
      </c>
      <c r="H175" s="106">
        <v>0.60299999999999998</v>
      </c>
      <c r="I175" s="106">
        <v>8.8999999999999996E-2</v>
      </c>
      <c r="J175" s="106">
        <v>0.36599999999999999</v>
      </c>
      <c r="K175" s="31">
        <v>256.77999999999997</v>
      </c>
      <c r="L175" s="31">
        <v>470.6</v>
      </c>
      <c r="M175" s="31">
        <v>303.38</v>
      </c>
      <c r="N175" s="31">
        <v>611.62</v>
      </c>
      <c r="O175" s="31">
        <v>263.23</v>
      </c>
      <c r="P175" s="18">
        <v>503.83</v>
      </c>
      <c r="Q175" s="76">
        <v>11</v>
      </c>
    </row>
    <row r="176" spans="1:17" x14ac:dyDescent="0.2">
      <c r="A176" s="8">
        <v>45078</v>
      </c>
      <c r="B176" s="16">
        <v>81070</v>
      </c>
      <c r="C176" s="16">
        <v>7750.9748300781248</v>
      </c>
      <c r="D176" s="16"/>
      <c r="E176" s="106">
        <v>142.27799999999999</v>
      </c>
      <c r="F176" s="106">
        <v>80.061000000000007</v>
      </c>
      <c r="G176" s="106">
        <v>1.274</v>
      </c>
      <c r="H176" s="106">
        <v>0.51700000000000002</v>
      </c>
      <c r="I176" s="106">
        <v>9.1999999999999998E-2</v>
      </c>
      <c r="J176" s="106">
        <v>0.32800000000000001</v>
      </c>
      <c r="K176" s="31">
        <v>257.17</v>
      </c>
      <c r="L176" s="31">
        <v>471.12</v>
      </c>
      <c r="M176" s="31">
        <v>304.36</v>
      </c>
      <c r="N176" s="31">
        <v>627.94000000000005</v>
      </c>
      <c r="O176" s="31">
        <v>279.75</v>
      </c>
      <c r="P176" s="18">
        <v>493.03</v>
      </c>
      <c r="Q176" s="76">
        <v>13</v>
      </c>
    </row>
    <row r="177" spans="1:17" x14ac:dyDescent="0.2">
      <c r="A177" s="8">
        <v>45108</v>
      </c>
      <c r="B177" s="16">
        <v>71362</v>
      </c>
      <c r="C177" s="16">
        <v>5372.3403699951177</v>
      </c>
      <c r="D177" s="16"/>
      <c r="E177" s="106">
        <v>142.31399999999999</v>
      </c>
      <c r="F177" s="106">
        <v>80.006</v>
      </c>
      <c r="G177" s="106">
        <v>0.70799999999999996</v>
      </c>
      <c r="H177" s="106">
        <v>0.247</v>
      </c>
      <c r="I177" s="106">
        <v>7.5999999999999998E-2</v>
      </c>
      <c r="J177" s="106">
        <v>0.25900000000000001</v>
      </c>
      <c r="K177" s="31">
        <v>257.54000000000002</v>
      </c>
      <c r="L177" s="31">
        <v>471.58</v>
      </c>
      <c r="M177" s="31">
        <v>343.3</v>
      </c>
      <c r="N177" s="31">
        <v>679.55</v>
      </c>
      <c r="O177" s="31">
        <v>275.24</v>
      </c>
      <c r="P177" s="18">
        <v>566.52</v>
      </c>
      <c r="Q177" s="76">
        <v>11</v>
      </c>
    </row>
    <row r="178" spans="1:17" x14ac:dyDescent="0.2">
      <c r="A178" s="8">
        <v>45139</v>
      </c>
      <c r="B178" s="16">
        <v>107697</v>
      </c>
      <c r="C178" s="16">
        <v>24061.197929199217</v>
      </c>
      <c r="D178" s="16"/>
      <c r="E178" s="106">
        <v>142.09100000000001</v>
      </c>
      <c r="F178" s="106">
        <v>79.724000000000004</v>
      </c>
      <c r="G178" s="106">
        <v>1.4470000000000001</v>
      </c>
      <c r="H178" s="106">
        <v>0.57699999999999996</v>
      </c>
      <c r="I178" s="106">
        <v>0.106</v>
      </c>
      <c r="J178" s="106">
        <v>0.33100000000000002</v>
      </c>
      <c r="K178" s="31">
        <v>284.83999999999997</v>
      </c>
      <c r="L178" s="31">
        <v>521.30999999999995</v>
      </c>
      <c r="M178" s="31">
        <v>345.98</v>
      </c>
      <c r="N178" s="31">
        <v>750.64</v>
      </c>
      <c r="O178" s="31">
        <v>307.7</v>
      </c>
      <c r="P178" s="18">
        <v>545.53</v>
      </c>
      <c r="Q178" s="76">
        <v>14</v>
      </c>
    </row>
    <row r="179" spans="1:17" x14ac:dyDescent="0.2">
      <c r="A179" s="8">
        <v>45170</v>
      </c>
      <c r="B179" s="16">
        <v>76536</v>
      </c>
      <c r="C179" s="16">
        <v>6939.5009199829101</v>
      </c>
      <c r="D179" s="16"/>
      <c r="E179" s="106">
        <v>142.126</v>
      </c>
      <c r="F179" s="106">
        <v>79.48</v>
      </c>
      <c r="G179" s="106">
        <v>1.095</v>
      </c>
      <c r="H179" s="106">
        <v>0.44400000000000001</v>
      </c>
      <c r="I179" s="106">
        <v>8.1000000000000003E-2</v>
      </c>
      <c r="J179" s="106">
        <v>0.32600000000000001</v>
      </c>
      <c r="K179" s="31">
        <v>285.49</v>
      </c>
      <c r="L179" s="31">
        <v>523.14</v>
      </c>
      <c r="M179" s="31">
        <v>342.08</v>
      </c>
      <c r="N179" s="31">
        <v>689.28</v>
      </c>
      <c r="O179" s="31">
        <v>298.66000000000003</v>
      </c>
      <c r="P179" s="18">
        <v>529.52</v>
      </c>
      <c r="Q179" s="76">
        <v>11</v>
      </c>
    </row>
    <row r="180" spans="1:17" x14ac:dyDescent="0.2">
      <c r="A180" s="8">
        <v>45200</v>
      </c>
      <c r="B180" s="16">
        <v>83229</v>
      </c>
      <c r="C180" s="16">
        <v>5931.3115000762946</v>
      </c>
      <c r="D180" s="16"/>
      <c r="E180" s="106">
        <v>142.113</v>
      </c>
      <c r="F180" s="106">
        <v>79.316999999999993</v>
      </c>
      <c r="G180" s="106">
        <v>0.83499999999999996</v>
      </c>
      <c r="H180" s="106">
        <v>0.29899999999999999</v>
      </c>
      <c r="I180" s="106">
        <v>8.4000000000000005E-2</v>
      </c>
      <c r="J180" s="106">
        <v>0.317</v>
      </c>
      <c r="K180" s="31">
        <v>285.81</v>
      </c>
      <c r="L180" s="31">
        <v>523.70000000000005</v>
      </c>
      <c r="M180" s="31">
        <v>329.74</v>
      </c>
      <c r="N180" s="31">
        <v>690.22</v>
      </c>
      <c r="O180" s="31">
        <v>312.49</v>
      </c>
      <c r="P180" s="18">
        <v>546.37</v>
      </c>
      <c r="Q180" s="76">
        <v>12</v>
      </c>
    </row>
    <row r="181" spans="1:17" x14ac:dyDescent="0.2">
      <c r="A181" s="8">
        <v>45231</v>
      </c>
      <c r="B181" s="16">
        <v>80978</v>
      </c>
      <c r="C181" s="16">
        <v>7377.2552399902343</v>
      </c>
      <c r="D181" s="16"/>
      <c r="E181" s="106">
        <v>141.72900000000001</v>
      </c>
      <c r="F181" s="106">
        <v>79.150999999999996</v>
      </c>
      <c r="G181" s="106">
        <v>0.753</v>
      </c>
      <c r="H181" s="106">
        <v>0.36199999999999999</v>
      </c>
      <c r="I181" s="106">
        <v>7.8E-2</v>
      </c>
      <c r="J181" s="106">
        <v>0.30099999999999999</v>
      </c>
      <c r="K181" s="31">
        <v>285.86</v>
      </c>
      <c r="L181" s="31">
        <v>523.75</v>
      </c>
      <c r="M181" s="31">
        <v>347.61</v>
      </c>
      <c r="N181" s="31">
        <v>708.11</v>
      </c>
      <c r="O181" s="31">
        <v>291.32</v>
      </c>
      <c r="P181" s="18">
        <v>565.75</v>
      </c>
      <c r="Q181" s="76">
        <v>11</v>
      </c>
    </row>
    <row r="182" spans="1:17" x14ac:dyDescent="0.2">
      <c r="A182" s="9">
        <v>45261</v>
      </c>
      <c r="B182" s="17">
        <v>87338</v>
      </c>
      <c r="C182" s="17">
        <v>7640.5438302617076</v>
      </c>
      <c r="D182" s="17"/>
      <c r="E182" s="107">
        <v>141.44800000000001</v>
      </c>
      <c r="F182" s="107">
        <v>78.900999999999996</v>
      </c>
      <c r="G182" s="107">
        <v>0.82599999999999996</v>
      </c>
      <c r="H182" s="107">
        <v>0.32300000000000001</v>
      </c>
      <c r="I182" s="107">
        <v>8.3000000000000004E-2</v>
      </c>
      <c r="J182" s="107">
        <v>0.29299999999999998</v>
      </c>
      <c r="K182" s="33">
        <v>286</v>
      </c>
      <c r="L182" s="33">
        <v>524.07000000000005</v>
      </c>
      <c r="M182" s="33">
        <v>350.37</v>
      </c>
      <c r="N182" s="33">
        <v>716.43</v>
      </c>
      <c r="O182" s="33">
        <v>286.2</v>
      </c>
      <c r="P182" s="19">
        <v>530.48</v>
      </c>
      <c r="Q182" s="77">
        <v>13</v>
      </c>
    </row>
    <row r="183" spans="1:17" x14ac:dyDescent="0.2">
      <c r="A183" s="38">
        <v>45292</v>
      </c>
      <c r="B183" s="16">
        <v>85370</v>
      </c>
      <c r="C183" s="16">
        <v>11447.445364883422</v>
      </c>
      <c r="D183" s="16"/>
      <c r="E183" s="108">
        <v>141.446</v>
      </c>
      <c r="F183" s="108">
        <v>79.091999999999999</v>
      </c>
      <c r="G183" s="108">
        <v>1.2010000000000001</v>
      </c>
      <c r="H183" s="108">
        <v>0.56499999999999995</v>
      </c>
      <c r="I183" s="108">
        <v>0.13200000000000001</v>
      </c>
      <c r="J183" s="108">
        <v>0.43</v>
      </c>
      <c r="K183" s="32">
        <v>296.77</v>
      </c>
      <c r="L183" s="32">
        <v>543.59</v>
      </c>
      <c r="M183" s="32">
        <v>363.56</v>
      </c>
      <c r="N183" s="32">
        <v>747.52</v>
      </c>
      <c r="O183" s="32">
        <v>293.69</v>
      </c>
      <c r="P183" s="69">
        <v>552.79999999999995</v>
      </c>
      <c r="Q183" s="75">
        <v>11</v>
      </c>
    </row>
    <row r="184" spans="1:17" x14ac:dyDescent="0.2">
      <c r="A184" s="8">
        <v>45323</v>
      </c>
      <c r="B184" s="16">
        <v>89477</v>
      </c>
      <c r="C184" s="16">
        <v>9161.7165500488281</v>
      </c>
      <c r="D184" s="16"/>
      <c r="E184" s="106">
        <v>141.161</v>
      </c>
      <c r="F184" s="106">
        <v>79.212000000000003</v>
      </c>
      <c r="G184" s="106">
        <v>1.0149999999999999</v>
      </c>
      <c r="H184" s="106">
        <v>0.45800000000000002</v>
      </c>
      <c r="I184" s="106">
        <v>0.108</v>
      </c>
      <c r="J184" s="106">
        <v>0.36399999999999999</v>
      </c>
      <c r="K184" s="31">
        <v>297.66000000000003</v>
      </c>
      <c r="L184" s="31">
        <v>545.67999999999995</v>
      </c>
      <c r="M184" s="31">
        <v>356.49</v>
      </c>
      <c r="N184" s="31">
        <v>715.65</v>
      </c>
      <c r="O184" s="31">
        <v>288.74</v>
      </c>
      <c r="P184" s="18">
        <v>564.83000000000004</v>
      </c>
      <c r="Q184" s="76">
        <v>12</v>
      </c>
    </row>
    <row r="185" spans="1:17" x14ac:dyDescent="0.2">
      <c r="A185" s="8">
        <v>45352</v>
      </c>
      <c r="B185" s="16">
        <v>91051</v>
      </c>
      <c r="C185" s="16">
        <v>8499.4929397430424</v>
      </c>
      <c r="D185" s="16"/>
      <c r="E185" s="106">
        <v>140.06899999999999</v>
      </c>
      <c r="F185" s="106">
        <v>79.203000000000003</v>
      </c>
      <c r="G185" s="106">
        <v>0.73499999999999999</v>
      </c>
      <c r="H185" s="106">
        <v>0.31900000000000001</v>
      </c>
      <c r="I185" s="106">
        <v>0.10299999999999999</v>
      </c>
      <c r="J185" s="106">
        <v>0.27800000000000002</v>
      </c>
      <c r="K185" s="31">
        <v>297.94</v>
      </c>
      <c r="L185" s="31">
        <v>546.64</v>
      </c>
      <c r="M185" s="31">
        <v>355.2</v>
      </c>
      <c r="N185" s="31">
        <v>729.64</v>
      </c>
      <c r="O185" s="31">
        <v>286.35000000000002</v>
      </c>
      <c r="P185" s="18">
        <v>564.29999999999995</v>
      </c>
      <c r="Q185" s="76">
        <v>13</v>
      </c>
    </row>
    <row r="186" spans="1:17" x14ac:dyDescent="0.2">
      <c r="A186" s="8">
        <v>45383</v>
      </c>
      <c r="B186" s="16">
        <v>89066</v>
      </c>
      <c r="C186" s="16">
        <v>10444.108060058594</v>
      </c>
      <c r="D186" s="16"/>
      <c r="E186" s="106">
        <v>138.803</v>
      </c>
      <c r="F186" s="106">
        <v>79.034000000000006</v>
      </c>
      <c r="G186" s="106">
        <v>1.0069999999999999</v>
      </c>
      <c r="H186" s="106">
        <v>0.44600000000000001</v>
      </c>
      <c r="I186" s="106">
        <v>8.2000000000000003E-2</v>
      </c>
      <c r="J186" s="106">
        <v>0.27</v>
      </c>
      <c r="K186" s="31">
        <v>298.39</v>
      </c>
      <c r="L186" s="31">
        <v>547.54999999999995</v>
      </c>
      <c r="M186" s="31">
        <v>371.86</v>
      </c>
      <c r="N186" s="31">
        <v>760.99</v>
      </c>
      <c r="O186" s="31">
        <v>296.18</v>
      </c>
      <c r="P186" s="18">
        <v>572.92999999999995</v>
      </c>
      <c r="Q186" s="76">
        <v>12</v>
      </c>
    </row>
    <row r="187" spans="1:17" x14ac:dyDescent="0.2">
      <c r="A187" s="8">
        <v>45413</v>
      </c>
      <c r="B187" s="16">
        <v>96148</v>
      </c>
      <c r="C187" s="16">
        <v>18248.914179992673</v>
      </c>
      <c r="D187" s="16"/>
      <c r="E187" s="106">
        <v>137.52199999999999</v>
      </c>
      <c r="F187" s="106">
        <v>78.765000000000001</v>
      </c>
      <c r="G187" s="106">
        <v>2.2719999999999998</v>
      </c>
      <c r="H187" s="106">
        <v>0.88300000000000001</v>
      </c>
      <c r="I187" s="106">
        <v>9.8000000000000004E-2</v>
      </c>
      <c r="J187" s="106">
        <v>0.32500000000000001</v>
      </c>
      <c r="K187" s="31">
        <v>298.66000000000003</v>
      </c>
      <c r="L187" s="31">
        <v>548.26</v>
      </c>
      <c r="M187" s="31">
        <v>366</v>
      </c>
      <c r="N187" s="31">
        <v>767.24</v>
      </c>
      <c r="O187" s="31">
        <v>276.26</v>
      </c>
      <c r="P187" s="18">
        <v>570.98</v>
      </c>
      <c r="Q187" s="76">
        <v>12</v>
      </c>
    </row>
    <row r="188" spans="1:17" x14ac:dyDescent="0.2">
      <c r="A188" s="8">
        <v>45444</v>
      </c>
      <c r="B188" s="16">
        <v>91143</v>
      </c>
      <c r="C188" s="16">
        <v>16668.164890007021</v>
      </c>
      <c r="D188" s="16"/>
      <c r="E188" s="106">
        <v>137.827</v>
      </c>
      <c r="F188" s="106">
        <v>79.103999999999999</v>
      </c>
      <c r="G188" s="106">
        <v>1.899</v>
      </c>
      <c r="H188" s="106">
        <v>0.78800000000000003</v>
      </c>
      <c r="I188" s="106">
        <v>6.7000000000000004E-2</v>
      </c>
      <c r="J188" s="106">
        <v>0.25700000000000001</v>
      </c>
      <c r="K188" s="31">
        <v>300.14</v>
      </c>
      <c r="L188" s="31">
        <v>550.25</v>
      </c>
      <c r="M188" s="31">
        <v>356.05</v>
      </c>
      <c r="N188" s="31">
        <v>709.85</v>
      </c>
      <c r="O188" s="31">
        <v>313.72000000000003</v>
      </c>
      <c r="P188" s="18">
        <v>555.33000000000004</v>
      </c>
      <c r="Q188" s="76">
        <v>11</v>
      </c>
    </row>
    <row r="189" spans="1:17" x14ac:dyDescent="0.2">
      <c r="A189" s="8">
        <v>45474</v>
      </c>
      <c r="B189" s="16">
        <v>91638</v>
      </c>
      <c r="C189" s="16">
        <v>12449.400240044117</v>
      </c>
      <c r="D189" s="16"/>
      <c r="E189" s="106">
        <v>137.989</v>
      </c>
      <c r="F189" s="106">
        <v>79.331999999999994</v>
      </c>
      <c r="G189" s="106">
        <v>1.2649999999999999</v>
      </c>
      <c r="H189" s="106">
        <v>0.57199999999999995</v>
      </c>
      <c r="I189" s="106">
        <v>7.9000000000000001E-2</v>
      </c>
      <c r="J189" s="106">
        <v>0.33500000000000002</v>
      </c>
      <c r="K189" s="31">
        <v>301.07</v>
      </c>
      <c r="L189" s="31">
        <v>551.58000000000004</v>
      </c>
      <c r="M189" s="31">
        <v>349.42</v>
      </c>
      <c r="N189" s="31">
        <v>711.9</v>
      </c>
      <c r="O189" s="31">
        <v>323.39999999999998</v>
      </c>
      <c r="P189" s="18">
        <v>572.30999999999995</v>
      </c>
      <c r="Q189" s="76">
        <v>12</v>
      </c>
    </row>
    <row r="190" spans="1:17" x14ac:dyDescent="0.2">
      <c r="A190" s="8">
        <v>45505</v>
      </c>
      <c r="B190" s="16">
        <v>95827</v>
      </c>
      <c r="C190" s="16">
        <v>12668.580510192871</v>
      </c>
      <c r="D190" s="16"/>
      <c r="E190" s="106">
        <v>138.02000000000001</v>
      </c>
      <c r="F190" s="106">
        <v>79.367999999999995</v>
      </c>
      <c r="G190" s="106">
        <v>1.532</v>
      </c>
      <c r="H190" s="106">
        <v>0.63400000000000001</v>
      </c>
      <c r="I190" s="106">
        <v>6.9000000000000006E-2</v>
      </c>
      <c r="J190" s="106">
        <v>0.318</v>
      </c>
      <c r="K190" s="31">
        <v>301.98</v>
      </c>
      <c r="L190" s="31">
        <v>552.69000000000005</v>
      </c>
      <c r="M190" s="31">
        <v>349.42</v>
      </c>
      <c r="N190" s="31">
        <v>724.93</v>
      </c>
      <c r="O190" s="31">
        <v>325.87</v>
      </c>
      <c r="P190" s="18">
        <v>563.78</v>
      </c>
      <c r="Q190" s="76">
        <v>13</v>
      </c>
    </row>
    <row r="191" spans="1:17" x14ac:dyDescent="0.2">
      <c r="A191" s="8">
        <v>45536</v>
      </c>
      <c r="B191" s="16">
        <v>86808</v>
      </c>
      <c r="C191" s="16">
        <v>11652.47960003662</v>
      </c>
      <c r="D191" s="16"/>
      <c r="E191" s="106">
        <v>138.268</v>
      </c>
      <c r="F191" s="106">
        <v>79.453000000000003</v>
      </c>
      <c r="G191" s="106">
        <v>1.5029999999999999</v>
      </c>
      <c r="H191" s="106">
        <v>0.63100000000000001</v>
      </c>
      <c r="I191" s="106">
        <v>7.8E-2</v>
      </c>
      <c r="J191" s="106">
        <v>0.313</v>
      </c>
      <c r="K191" s="31">
        <v>303.04000000000002</v>
      </c>
      <c r="L191" s="31">
        <v>553.76</v>
      </c>
      <c r="M191" s="31">
        <v>345.52</v>
      </c>
      <c r="N191" s="31">
        <v>725.27</v>
      </c>
      <c r="O191" s="31">
        <v>327.54000000000002</v>
      </c>
      <c r="P191" s="18">
        <v>577.20000000000005</v>
      </c>
      <c r="Q191" s="76">
        <v>11</v>
      </c>
    </row>
    <row r="192" spans="1:17" x14ac:dyDescent="0.2">
      <c r="A192" s="8">
        <v>45566</v>
      </c>
      <c r="B192" s="16">
        <v>105648</v>
      </c>
      <c r="C192" s="16">
        <v>13103.345530044555</v>
      </c>
      <c r="D192" s="16"/>
      <c r="E192" s="106">
        <v>138.27600000000001</v>
      </c>
      <c r="F192" s="106">
        <v>79.474999999999994</v>
      </c>
      <c r="G192" s="106">
        <v>1.4370000000000001</v>
      </c>
      <c r="H192" s="106">
        <v>0.54</v>
      </c>
      <c r="I192" s="106">
        <v>8.5999999999999993E-2</v>
      </c>
      <c r="J192" s="106">
        <v>0.35199999999999998</v>
      </c>
      <c r="K192" s="31">
        <v>303.94</v>
      </c>
      <c r="L192" s="31">
        <v>554.51</v>
      </c>
      <c r="M192" s="31">
        <v>352.99</v>
      </c>
      <c r="N192" s="31">
        <v>767.73</v>
      </c>
      <c r="O192" s="31">
        <v>301.08999999999997</v>
      </c>
      <c r="P192" s="18">
        <v>559.23</v>
      </c>
      <c r="Q192" s="76">
        <v>14</v>
      </c>
    </row>
    <row r="193" spans="1:17" x14ac:dyDescent="0.2">
      <c r="A193" s="8">
        <v>45597</v>
      </c>
      <c r="B193" s="16">
        <v>80881</v>
      </c>
      <c r="C193" s="16">
        <v>10616.948140007018</v>
      </c>
      <c r="D193" s="16">
        <v>6502</v>
      </c>
      <c r="E193" s="106">
        <v>138.50700000000001</v>
      </c>
      <c r="F193" s="106">
        <v>79.53</v>
      </c>
      <c r="G193" s="106">
        <v>1.2889999999999999</v>
      </c>
      <c r="H193" s="106">
        <v>0.53900000000000003</v>
      </c>
      <c r="I193" s="106">
        <v>8.1000000000000003E-2</v>
      </c>
      <c r="J193" s="106">
        <v>0.313</v>
      </c>
      <c r="K193" s="31">
        <v>304.68</v>
      </c>
      <c r="L193" s="31">
        <v>555.32000000000005</v>
      </c>
      <c r="M193" s="31">
        <v>343.37</v>
      </c>
      <c r="N193" s="31">
        <v>700.85</v>
      </c>
      <c r="O193" s="31">
        <v>351.52</v>
      </c>
      <c r="P193" s="18">
        <v>591.66999999999996</v>
      </c>
      <c r="Q193" s="76">
        <v>11</v>
      </c>
    </row>
    <row r="194" spans="1:17" x14ac:dyDescent="0.2">
      <c r="A194" s="9">
        <v>45627</v>
      </c>
      <c r="B194" s="17">
        <v>87931</v>
      </c>
      <c r="C194" s="17">
        <v>8108.3836798095699</v>
      </c>
      <c r="D194" s="17">
        <v>90987</v>
      </c>
      <c r="E194" s="107">
        <v>138.52600000000001</v>
      </c>
      <c r="F194" s="107">
        <v>79.448999999999998</v>
      </c>
      <c r="G194" s="107">
        <v>0.94</v>
      </c>
      <c r="H194" s="107">
        <v>0.36899999999999999</v>
      </c>
      <c r="I194" s="107">
        <v>6.8000000000000005E-2</v>
      </c>
      <c r="J194" s="107">
        <v>0.22700000000000001</v>
      </c>
      <c r="K194" s="33">
        <v>305.2</v>
      </c>
      <c r="L194" s="33">
        <v>555.72</v>
      </c>
      <c r="M194" s="33">
        <v>343.15</v>
      </c>
      <c r="N194" s="33">
        <v>726.82</v>
      </c>
      <c r="O194" s="33">
        <v>286.67</v>
      </c>
      <c r="P194" s="19">
        <v>596.02</v>
      </c>
      <c r="Q194" s="77">
        <v>12</v>
      </c>
    </row>
    <row r="195" spans="1:17" x14ac:dyDescent="0.2">
      <c r="A195" s="38">
        <v>45658</v>
      </c>
      <c r="B195" s="16">
        <v>92513</v>
      </c>
      <c r="C195" s="16">
        <v>10705.097826980591</v>
      </c>
      <c r="D195" s="16">
        <v>676</v>
      </c>
      <c r="E195" s="108">
        <v>138.523</v>
      </c>
      <c r="F195" s="108">
        <v>79.313000000000002</v>
      </c>
      <c r="G195" s="108">
        <v>1.075</v>
      </c>
      <c r="H195" s="108">
        <v>0.42</v>
      </c>
      <c r="I195" s="108">
        <v>0.114</v>
      </c>
      <c r="J195" s="108">
        <v>0.38100000000000001</v>
      </c>
      <c r="K195" s="32">
        <v>312</v>
      </c>
      <c r="L195" s="32">
        <v>567.76</v>
      </c>
      <c r="M195" s="32">
        <v>350.39</v>
      </c>
      <c r="N195" s="32">
        <v>752.34</v>
      </c>
      <c r="O195" s="32">
        <v>334.17</v>
      </c>
      <c r="P195" s="69">
        <v>583.20000000000005</v>
      </c>
      <c r="Q195" s="75">
        <v>12</v>
      </c>
    </row>
    <row r="196" spans="1:17" x14ac:dyDescent="0.2">
      <c r="A196" s="8">
        <v>45689</v>
      </c>
      <c r="B196" s="16">
        <v>89676</v>
      </c>
      <c r="C196" s="16">
        <v>7632.553339988709</v>
      </c>
      <c r="D196" s="16">
        <v>596</v>
      </c>
      <c r="E196" s="106">
        <v>138.66900000000001</v>
      </c>
      <c r="F196" s="106">
        <v>79.070999999999998</v>
      </c>
      <c r="G196" s="106">
        <v>0.85599999999999998</v>
      </c>
      <c r="H196" s="106">
        <v>0.373</v>
      </c>
      <c r="I196" s="106">
        <v>7.6999999999999999E-2</v>
      </c>
      <c r="J196" s="106">
        <v>0.32100000000000001</v>
      </c>
      <c r="K196" s="31">
        <v>312.93</v>
      </c>
      <c r="L196" s="31">
        <v>569.13</v>
      </c>
      <c r="M196" s="31">
        <v>348.85</v>
      </c>
      <c r="N196" s="31">
        <v>719.99</v>
      </c>
      <c r="O196" s="31">
        <v>331.91</v>
      </c>
      <c r="P196" s="18">
        <v>587.96</v>
      </c>
      <c r="Q196" s="76">
        <v>12</v>
      </c>
    </row>
    <row r="197" spans="1:17" x14ac:dyDescent="0.2">
      <c r="A197" s="8">
        <v>45717</v>
      </c>
      <c r="B197" s="16">
        <v>88707</v>
      </c>
      <c r="C197" s="16">
        <v>11215.389379882814</v>
      </c>
      <c r="D197" s="16">
        <v>702</v>
      </c>
      <c r="E197" s="106">
        <v>138.14500000000001</v>
      </c>
      <c r="F197" s="106">
        <v>79.201999999999998</v>
      </c>
      <c r="G197" s="106">
        <v>1.306</v>
      </c>
      <c r="H197" s="106">
        <v>0.53700000000000003</v>
      </c>
      <c r="I197" s="106">
        <v>9.5000000000000001E-2</v>
      </c>
      <c r="J197" s="106">
        <v>0.33600000000000002</v>
      </c>
      <c r="K197" s="31">
        <v>313.27999999999997</v>
      </c>
      <c r="L197" s="31">
        <v>569.80999999999995</v>
      </c>
      <c r="M197" s="31">
        <v>356.39</v>
      </c>
      <c r="N197" s="31">
        <v>725.19</v>
      </c>
      <c r="O197" s="31">
        <v>294.60000000000002</v>
      </c>
      <c r="P197" s="18">
        <v>576.11</v>
      </c>
      <c r="Q197" s="76">
        <v>11</v>
      </c>
    </row>
    <row r="198" spans="1:17" x14ac:dyDescent="0.2">
      <c r="A198" s="8">
        <v>45748</v>
      </c>
      <c r="B198" s="16">
        <v>97269</v>
      </c>
      <c r="C198" s="16">
        <v>11463.586160186767</v>
      </c>
      <c r="D198" s="16">
        <v>584</v>
      </c>
      <c r="E198" s="106">
        <v>138.65199999999999</v>
      </c>
      <c r="F198" s="106">
        <v>79.453000000000003</v>
      </c>
      <c r="G198" s="106">
        <v>1.407</v>
      </c>
      <c r="H198" s="106">
        <v>0.57999999999999996</v>
      </c>
      <c r="I198" s="106">
        <v>6.5000000000000002E-2</v>
      </c>
      <c r="J198" s="106">
        <v>0.34100000000000003</v>
      </c>
      <c r="K198" s="31">
        <v>314.10000000000002</v>
      </c>
      <c r="L198" s="31">
        <v>570.76</v>
      </c>
      <c r="M198" s="31">
        <v>346.94</v>
      </c>
      <c r="N198" s="31">
        <v>729</v>
      </c>
      <c r="O198" s="31">
        <v>303.69</v>
      </c>
      <c r="P198" s="18">
        <v>602.01</v>
      </c>
      <c r="Q198" s="76">
        <v>13</v>
      </c>
    </row>
    <row r="199" spans="1:17" x14ac:dyDescent="0.2">
      <c r="A199" s="8">
        <v>45778</v>
      </c>
      <c r="B199" s="16">
        <v>92335</v>
      </c>
      <c r="C199" s="16">
        <v>10223.031319971085</v>
      </c>
      <c r="D199" s="16">
        <v>453</v>
      </c>
      <c r="E199" s="106">
        <v>138.90600000000001</v>
      </c>
      <c r="F199" s="106">
        <v>79.361000000000004</v>
      </c>
      <c r="G199" s="106">
        <v>1.375</v>
      </c>
      <c r="H199" s="106">
        <v>0.56699999999999995</v>
      </c>
      <c r="I199" s="106">
        <v>8.7999999999999995E-2</v>
      </c>
      <c r="J199" s="106">
        <v>0.33400000000000002</v>
      </c>
      <c r="K199" s="31">
        <v>314.83999999999997</v>
      </c>
      <c r="L199" s="31">
        <v>571.45000000000005</v>
      </c>
      <c r="M199" s="31">
        <v>342.18</v>
      </c>
      <c r="N199" s="31">
        <v>711.85</v>
      </c>
      <c r="O199" s="31">
        <v>317.41000000000003</v>
      </c>
      <c r="P199" s="18">
        <v>582.94000000000005</v>
      </c>
      <c r="Q199" s="76">
        <v>12</v>
      </c>
    </row>
    <row r="200" spans="1:17" x14ac:dyDescent="0.2">
      <c r="A200" s="8">
        <v>45809</v>
      </c>
      <c r="B200" s="16">
        <v>88202</v>
      </c>
      <c r="C200" s="16">
        <v>10030.777409973143</v>
      </c>
      <c r="D200" s="16">
        <v>352</v>
      </c>
      <c r="E200" s="106">
        <v>139.178</v>
      </c>
      <c r="F200" s="106">
        <v>79.28</v>
      </c>
      <c r="G200" s="106">
        <v>1.1910000000000001</v>
      </c>
      <c r="H200" s="106">
        <v>0.47</v>
      </c>
      <c r="I200" s="106">
        <v>8.7999999999999995E-2</v>
      </c>
      <c r="J200" s="106">
        <v>0.28299999999999997</v>
      </c>
      <c r="K200" s="31">
        <v>315.52999999999997</v>
      </c>
      <c r="L200" s="31">
        <v>571.97</v>
      </c>
      <c r="M200" s="31">
        <v>333.73</v>
      </c>
      <c r="N200" s="31">
        <v>707.88</v>
      </c>
      <c r="O200" s="31">
        <v>320.75</v>
      </c>
      <c r="P200" s="18">
        <v>587.27</v>
      </c>
      <c r="Q200" s="76">
        <v>11</v>
      </c>
    </row>
    <row r="201" spans="1:17" x14ac:dyDescent="0.2">
      <c r="A201" s="8">
        <v>45839</v>
      </c>
      <c r="B201" s="16">
        <v>93005</v>
      </c>
      <c r="C201" s="16">
        <v>9808.6653000183105</v>
      </c>
      <c r="D201" s="16">
        <v>285</v>
      </c>
      <c r="E201" s="106">
        <v>139.50800000000001</v>
      </c>
      <c r="F201" s="106">
        <v>79.177999999999997</v>
      </c>
      <c r="G201" s="106">
        <v>1.2350000000000001</v>
      </c>
      <c r="H201" s="106">
        <v>0.47299999999999998</v>
      </c>
      <c r="I201" s="106">
        <v>9.0999999999999998E-2</v>
      </c>
      <c r="J201" s="106">
        <v>0.33100000000000002</v>
      </c>
      <c r="K201" s="31">
        <v>315.97000000000003</v>
      </c>
      <c r="L201" s="31">
        <v>572.12</v>
      </c>
      <c r="M201" s="31">
        <v>342.49</v>
      </c>
      <c r="N201" s="31">
        <v>707.68</v>
      </c>
      <c r="O201" s="31">
        <v>300.52999999999997</v>
      </c>
      <c r="P201" s="18">
        <v>590.73</v>
      </c>
      <c r="Q201" s="76">
        <v>12</v>
      </c>
    </row>
    <row r="202" spans="1:17" x14ac:dyDescent="0.2">
      <c r="A202" s="8">
        <v>45870</v>
      </c>
      <c r="B202" s="16">
        <v>88756</v>
      </c>
      <c r="C202" s="16">
        <v>6692.5804700469971</v>
      </c>
      <c r="D202" s="16">
        <v>185</v>
      </c>
      <c r="E202" s="106">
        <v>139.75700000000001</v>
      </c>
      <c r="F202" s="106">
        <v>79.159000000000006</v>
      </c>
      <c r="G202" s="106">
        <v>0.80600000000000005</v>
      </c>
      <c r="H202" s="106">
        <v>0.307</v>
      </c>
      <c r="I202" s="106">
        <v>6.5000000000000002E-2</v>
      </c>
      <c r="J202" s="106">
        <v>0.27700000000000002</v>
      </c>
      <c r="K202" s="31">
        <v>316.57</v>
      </c>
      <c r="L202" s="31">
        <v>572.26</v>
      </c>
      <c r="M202" s="31">
        <v>331.77</v>
      </c>
      <c r="N202" s="31">
        <v>692.46</v>
      </c>
      <c r="O202" s="31">
        <v>314.35000000000002</v>
      </c>
      <c r="P202" s="18">
        <v>585.98</v>
      </c>
      <c r="Q202" s="76">
        <v>12</v>
      </c>
    </row>
    <row r="203" spans="1:17" x14ac:dyDescent="0.2">
      <c r="A203" s="8">
        <v>45901</v>
      </c>
      <c r="B203" s="16">
        <v>90235</v>
      </c>
      <c r="C203" s="16">
        <v>7896.6407601013188</v>
      </c>
      <c r="D203" s="16">
        <v>177</v>
      </c>
      <c r="E203" s="106">
        <v>139.86600000000001</v>
      </c>
      <c r="F203" s="106">
        <v>78.921000000000006</v>
      </c>
      <c r="G203" s="106">
        <v>0.92500000000000004</v>
      </c>
      <c r="H203" s="106">
        <v>0.36899999999999999</v>
      </c>
      <c r="I203" s="106">
        <v>8.2000000000000003E-2</v>
      </c>
      <c r="J203" s="106">
        <v>0.28399999999999997</v>
      </c>
      <c r="K203" s="31">
        <v>316.8</v>
      </c>
      <c r="L203" s="31">
        <v>572.49</v>
      </c>
      <c r="M203" s="31">
        <v>330.53</v>
      </c>
      <c r="N203" s="31">
        <v>704.11</v>
      </c>
      <c r="O203" s="31">
        <v>338.4</v>
      </c>
      <c r="P203" s="18">
        <v>592.21</v>
      </c>
      <c r="Q203" s="76">
        <v>12</v>
      </c>
    </row>
    <row r="204" spans="1:17" x14ac:dyDescent="0.2">
      <c r="A204" s="8">
        <v>45931</v>
      </c>
      <c r="B204" s="16">
        <v>96428</v>
      </c>
      <c r="C204" s="16">
        <v>8274.926330001832</v>
      </c>
      <c r="D204" s="16">
        <v>183</v>
      </c>
      <c r="E204" s="106">
        <v>139.846</v>
      </c>
      <c r="F204" s="106">
        <v>78.742000000000004</v>
      </c>
      <c r="G204" s="106">
        <v>1.0529999999999999</v>
      </c>
      <c r="H204" s="106">
        <v>0.42599999999999999</v>
      </c>
      <c r="I204" s="106">
        <v>8.6999999999999994E-2</v>
      </c>
      <c r="J204" s="106">
        <v>0.38100000000000001</v>
      </c>
      <c r="K204" s="31">
        <v>317.02</v>
      </c>
      <c r="L204" s="31">
        <v>572.49</v>
      </c>
      <c r="M204" s="31">
        <v>336.89</v>
      </c>
      <c r="N204" s="31">
        <v>689.77</v>
      </c>
      <c r="O204" s="31">
        <v>293.39</v>
      </c>
      <c r="P204" s="18">
        <v>586.80999999999995</v>
      </c>
      <c r="Q204" s="76">
        <v>13</v>
      </c>
    </row>
    <row r="205" spans="1:17" x14ac:dyDescent="0.2">
      <c r="A205" s="8">
        <v>45962</v>
      </c>
      <c r="B205" s="16">
        <v>84761</v>
      </c>
      <c r="C205" s="16">
        <v>7334.9696700134282</v>
      </c>
      <c r="D205" s="16">
        <v>3805</v>
      </c>
      <c r="E205" s="106">
        <v>139.94800000000001</v>
      </c>
      <c r="F205" s="106">
        <v>78.61</v>
      </c>
      <c r="G205" s="106">
        <v>0.92100000000000004</v>
      </c>
      <c r="H205" s="106">
        <v>0.378</v>
      </c>
      <c r="I205" s="106">
        <v>7.0999999999999994E-2</v>
      </c>
      <c r="J205" s="106">
        <v>0.29199999999999998</v>
      </c>
      <c r="K205" s="31">
        <v>317.14999999999998</v>
      </c>
      <c r="L205" s="31">
        <v>572.59</v>
      </c>
      <c r="M205" s="31">
        <v>337.14</v>
      </c>
      <c r="N205" s="31">
        <v>673.93</v>
      </c>
      <c r="O205" s="31">
        <v>341.39</v>
      </c>
      <c r="P205" s="18">
        <v>592.94000000000005</v>
      </c>
      <c r="Q205" s="76">
        <v>11</v>
      </c>
    </row>
    <row r="206" spans="1:17" x14ac:dyDescent="0.2">
      <c r="A206" s="9">
        <v>45992</v>
      </c>
      <c r="B206" s="17">
        <v>95940</v>
      </c>
      <c r="C206" s="17">
        <v>7043.5932801032068</v>
      </c>
      <c r="D206" s="17">
        <v>98815</v>
      </c>
      <c r="E206" s="107">
        <v>139.97999999999999</v>
      </c>
      <c r="F206" s="107">
        <v>78.391999999999996</v>
      </c>
      <c r="G206" s="107">
        <v>0.92300000000000004</v>
      </c>
      <c r="H206" s="107">
        <v>0.378</v>
      </c>
      <c r="I206" s="107">
        <v>7.2999999999999995E-2</v>
      </c>
      <c r="J206" s="107">
        <v>0.32300000000000001</v>
      </c>
      <c r="K206" s="33">
        <v>317.27999999999997</v>
      </c>
      <c r="L206" s="33">
        <v>572.41</v>
      </c>
      <c r="M206" s="33">
        <v>333.09</v>
      </c>
      <c r="N206" s="33">
        <v>676.98</v>
      </c>
      <c r="O206" s="33">
        <v>305.8</v>
      </c>
      <c r="P206" s="19">
        <v>593.22</v>
      </c>
      <c r="Q206" s="77">
        <v>13</v>
      </c>
    </row>
    <row r="207" spans="1:17" x14ac:dyDescent="0.2">
      <c r="A207" s="96">
        <v>46023</v>
      </c>
      <c r="B207" s="16">
        <v>92096</v>
      </c>
      <c r="C207" s="16">
        <v>9466.0643626403817</v>
      </c>
      <c r="D207" s="16">
        <v>726</v>
      </c>
      <c r="E207" s="108">
        <v>139.99600000000001</v>
      </c>
      <c r="F207" s="108">
        <v>78.201999999999998</v>
      </c>
      <c r="G207" s="108">
        <v>1.119</v>
      </c>
      <c r="H207" s="108">
        <v>0.432</v>
      </c>
      <c r="I207" s="108">
        <v>0.10199999999999999</v>
      </c>
      <c r="J207" s="108">
        <v>0.38900000000000001</v>
      </c>
      <c r="K207" s="32">
        <v>329.14</v>
      </c>
      <c r="L207" s="32">
        <v>593.22</v>
      </c>
      <c r="M207" s="32">
        <v>344.32</v>
      </c>
      <c r="N207" s="32">
        <v>732</v>
      </c>
      <c r="O207" s="32">
        <v>332.82</v>
      </c>
      <c r="P207" s="69">
        <v>584.39</v>
      </c>
      <c r="Q207" s="75">
        <v>12</v>
      </c>
    </row>
    <row r="208" spans="1:17" x14ac:dyDescent="0.2">
      <c r="A208" s="96">
        <v>46054</v>
      </c>
      <c r="B208" s="16">
        <v>92116</v>
      </c>
      <c r="C208" s="16">
        <v>7220.2506899871823</v>
      </c>
      <c r="D208" s="16">
        <v>764</v>
      </c>
      <c r="E208" s="106">
        <v>140.46100000000001</v>
      </c>
      <c r="F208" s="106">
        <v>77.823999999999998</v>
      </c>
      <c r="G208" s="106">
        <v>0.86199999999999999</v>
      </c>
      <c r="H208" s="106">
        <v>0.34300000000000003</v>
      </c>
      <c r="I208" s="106">
        <v>8.5000000000000006E-2</v>
      </c>
      <c r="J208" s="106">
        <v>0.308</v>
      </c>
      <c r="K208" s="31">
        <v>329.38</v>
      </c>
      <c r="L208" s="31">
        <v>593.70000000000005</v>
      </c>
      <c r="M208" s="31">
        <v>344.28</v>
      </c>
      <c r="N208" s="31">
        <v>706.61</v>
      </c>
      <c r="O208" s="31">
        <v>328.04</v>
      </c>
      <c r="P208" s="18">
        <v>595.27</v>
      </c>
      <c r="Q208" s="76">
        <v>12</v>
      </c>
    </row>
    <row r="209" spans="1:17" x14ac:dyDescent="0.2">
      <c r="A209" s="96">
        <v>46082</v>
      </c>
      <c r="B209" s="16">
        <v>91025</v>
      </c>
      <c r="C209" s="16">
        <v>7642.0837700195316</v>
      </c>
      <c r="D209" s="16">
        <v>668</v>
      </c>
      <c r="E209" s="106">
        <v>140.40600000000001</v>
      </c>
      <c r="F209" s="106">
        <v>77.664000000000001</v>
      </c>
      <c r="G209" s="106">
        <v>1.147</v>
      </c>
      <c r="H209" s="106">
        <v>0.436</v>
      </c>
      <c r="I209" s="106">
        <v>8.3000000000000004E-2</v>
      </c>
      <c r="J209" s="106">
        <v>0.31</v>
      </c>
      <c r="K209" s="31">
        <v>329.54</v>
      </c>
      <c r="L209" s="31">
        <v>593.97</v>
      </c>
      <c r="M209" s="31">
        <v>347.6</v>
      </c>
      <c r="N209" s="31">
        <v>731.69</v>
      </c>
      <c r="O209" s="31">
        <v>334.03</v>
      </c>
      <c r="P209" s="18">
        <v>585.09</v>
      </c>
      <c r="Q209" s="76">
        <v>11</v>
      </c>
    </row>
    <row r="210" spans="1:17" x14ac:dyDescent="0.2">
      <c r="A210" s="96">
        <v>46113</v>
      </c>
      <c r="B210" s="16">
        <v>103387</v>
      </c>
      <c r="C210" s="16">
        <v>7737.2675498046874</v>
      </c>
      <c r="D210" s="16">
        <v>621</v>
      </c>
      <c r="E210" s="106">
        <v>140.52199999999999</v>
      </c>
      <c r="F210" s="106">
        <v>77.406000000000006</v>
      </c>
      <c r="G210" s="106">
        <v>0.88</v>
      </c>
      <c r="H210" s="106">
        <v>0.373</v>
      </c>
      <c r="I210" s="106">
        <v>9.7000000000000003E-2</v>
      </c>
      <c r="J210" s="106">
        <v>0.32700000000000001</v>
      </c>
      <c r="K210" s="31">
        <v>329.66</v>
      </c>
      <c r="L210" s="31">
        <v>594.34</v>
      </c>
      <c r="M210" s="31">
        <v>340.31</v>
      </c>
      <c r="N210" s="31">
        <v>669.15</v>
      </c>
      <c r="O210" s="31">
        <v>324.33999999999997</v>
      </c>
      <c r="P210" s="18">
        <v>611.45000000000005</v>
      </c>
      <c r="Q210" s="76">
        <v>14</v>
      </c>
    </row>
    <row r="211" spans="1:17" x14ac:dyDescent="0.2">
      <c r="A211" s="96">
        <v>46143</v>
      </c>
      <c r="B211" s="16">
        <v>78915</v>
      </c>
      <c r="C211" s="16">
        <v>8164.2521050109863</v>
      </c>
      <c r="D211" s="16">
        <v>546</v>
      </c>
      <c r="E211" s="106">
        <v>140.816</v>
      </c>
      <c r="F211" s="106">
        <v>77.513999999999996</v>
      </c>
      <c r="G211" s="106">
        <v>1.125</v>
      </c>
      <c r="H211" s="106">
        <v>0.48599999999999999</v>
      </c>
      <c r="I211" s="106">
        <v>7.4999999999999997E-2</v>
      </c>
      <c r="J211" s="106">
        <v>0.27300000000000002</v>
      </c>
      <c r="K211" s="31">
        <v>329.85</v>
      </c>
      <c r="L211" s="31">
        <v>594.54999999999995</v>
      </c>
      <c r="M211" s="31">
        <v>344.54</v>
      </c>
      <c r="N211" s="31">
        <v>734.03</v>
      </c>
      <c r="O211" s="31">
        <v>313.27999999999997</v>
      </c>
      <c r="P211" s="18">
        <v>604.02</v>
      </c>
      <c r="Q211" s="76">
        <v>10</v>
      </c>
    </row>
    <row r="212" spans="1:17" x14ac:dyDescent="0.2">
      <c r="A212" s="96">
        <v>46174</v>
      </c>
      <c r="B212" s="16">
        <v>95370</v>
      </c>
      <c r="C212" s="16">
        <v>8769.7130099945061</v>
      </c>
      <c r="D212" s="16">
        <v>443</v>
      </c>
      <c r="E212" s="106">
        <v>141.22499999999999</v>
      </c>
      <c r="F212" s="106">
        <v>77.650000000000006</v>
      </c>
      <c r="G212" s="106">
        <v>1.1719999999999999</v>
      </c>
      <c r="H212" s="106">
        <v>0.5</v>
      </c>
      <c r="I212" s="106">
        <v>7.3999999999999996E-2</v>
      </c>
      <c r="J212" s="106">
        <v>0.29399999999999998</v>
      </c>
      <c r="K212" s="31">
        <v>329.96</v>
      </c>
      <c r="L212" s="31">
        <v>595.04999999999995</v>
      </c>
      <c r="M212" s="31">
        <v>336.51</v>
      </c>
      <c r="N212" s="31">
        <v>707.17</v>
      </c>
      <c r="O212" s="31">
        <v>356.9</v>
      </c>
      <c r="P212" s="18">
        <v>607.67999999999995</v>
      </c>
      <c r="Q212" s="76">
        <v>12</v>
      </c>
    </row>
    <row r="213" spans="1:17" x14ac:dyDescent="0.2">
      <c r="A213" s="96">
        <v>46204</v>
      </c>
      <c r="B213" s="16">
        <v>97231</v>
      </c>
      <c r="C213" s="16">
        <v>9287.0337000122072</v>
      </c>
      <c r="D213" s="16">
        <v>376</v>
      </c>
      <c r="E213" s="106">
        <v>141.30500000000001</v>
      </c>
      <c r="F213" s="106">
        <v>77.448999999999998</v>
      </c>
      <c r="G213" s="106">
        <v>1.2490000000000001</v>
      </c>
      <c r="H213" s="106">
        <v>0.59599999999999997</v>
      </c>
      <c r="I213" s="106">
        <v>0.10100000000000001</v>
      </c>
      <c r="J213" s="106">
        <v>0.34200000000000003</v>
      </c>
      <c r="K213" s="31">
        <v>330.12</v>
      </c>
      <c r="L213" s="31">
        <v>595.33000000000004</v>
      </c>
      <c r="M213" s="31">
        <v>340.81</v>
      </c>
      <c r="N213" s="31">
        <v>714.47</v>
      </c>
      <c r="O213" s="31">
        <v>327.2</v>
      </c>
      <c r="P213" s="18">
        <v>605.02</v>
      </c>
      <c r="Q213" s="76">
        <v>13</v>
      </c>
    </row>
    <row r="214" spans="1:17" x14ac:dyDescent="0.2">
      <c r="A214" s="96">
        <v>46235</v>
      </c>
      <c r="B214" s="16"/>
      <c r="C214" s="16">
        <v>7301.6922749023433</v>
      </c>
      <c r="D214" s="16"/>
      <c r="E214" s="106">
        <v>141.37200000000001</v>
      </c>
      <c r="F214" s="106">
        <v>77.298000000000002</v>
      </c>
      <c r="G214" s="106">
        <v>0.995</v>
      </c>
      <c r="H214" s="106">
        <v>0.41499999999999998</v>
      </c>
      <c r="I214" s="106">
        <v>7.1999999999999995E-2</v>
      </c>
      <c r="J214" s="106">
        <v>0.27300000000000002</v>
      </c>
      <c r="K214" s="31">
        <v>330.14</v>
      </c>
      <c r="L214" s="31">
        <v>595.59</v>
      </c>
      <c r="M214" s="31">
        <v>361.36</v>
      </c>
      <c r="N214" s="31">
        <v>746.52</v>
      </c>
      <c r="O214" s="31">
        <v>305.38</v>
      </c>
      <c r="P214" s="18">
        <v>594.14</v>
      </c>
      <c r="Q214" s="76">
        <v>11</v>
      </c>
    </row>
    <row r="215" spans="1:17" x14ac:dyDescent="0.2">
      <c r="A215" s="96">
        <v>46266</v>
      </c>
      <c r="B215" s="16"/>
      <c r="C215" s="16"/>
      <c r="D215" s="16"/>
      <c r="E215" s="106"/>
      <c r="F215" s="106"/>
      <c r="G215" s="106"/>
      <c r="H215" s="106"/>
      <c r="I215" s="106"/>
      <c r="J215" s="106"/>
      <c r="K215" s="31"/>
      <c r="L215" s="31"/>
      <c r="M215" s="31"/>
      <c r="N215" s="31"/>
      <c r="O215" s="31"/>
      <c r="P215" s="18"/>
      <c r="Q215" s="76">
        <v>12</v>
      </c>
    </row>
    <row r="216" spans="1:17" x14ac:dyDescent="0.2">
      <c r="A216" s="96">
        <v>46296</v>
      </c>
      <c r="B216" s="16"/>
      <c r="C216" s="16"/>
      <c r="D216" s="16"/>
      <c r="E216" s="106"/>
      <c r="F216" s="106"/>
      <c r="G216" s="106"/>
      <c r="H216" s="106"/>
      <c r="I216" s="106"/>
      <c r="J216" s="106"/>
      <c r="K216" s="31"/>
      <c r="L216" s="31"/>
      <c r="M216" s="31"/>
      <c r="N216" s="31"/>
      <c r="O216" s="31"/>
      <c r="P216" s="18"/>
      <c r="Q216" s="76">
        <v>13</v>
      </c>
    </row>
    <row r="217" spans="1:17" x14ac:dyDescent="0.2">
      <c r="A217" s="96">
        <v>46327</v>
      </c>
      <c r="B217" s="16"/>
      <c r="C217" s="16"/>
      <c r="D217" s="16"/>
      <c r="E217" s="106"/>
      <c r="F217" s="106"/>
      <c r="G217" s="106"/>
      <c r="H217" s="106"/>
      <c r="I217" s="106"/>
      <c r="J217" s="106"/>
      <c r="K217" s="31"/>
      <c r="L217" s="31"/>
      <c r="M217" s="31"/>
      <c r="N217" s="31"/>
      <c r="O217" s="31"/>
      <c r="P217" s="18"/>
      <c r="Q217" s="76">
        <v>11</v>
      </c>
    </row>
    <row r="218" spans="1:17" x14ac:dyDescent="0.2">
      <c r="A218" s="9">
        <v>46357</v>
      </c>
      <c r="B218" s="17"/>
      <c r="C218" s="17"/>
      <c r="D218" s="17"/>
      <c r="E218" s="107"/>
      <c r="F218" s="107"/>
      <c r="G218" s="107"/>
      <c r="H218" s="107"/>
      <c r="I218" s="107"/>
      <c r="J218" s="107"/>
      <c r="K218" s="33"/>
      <c r="L218" s="33"/>
      <c r="M218" s="33"/>
      <c r="N218" s="33"/>
      <c r="O218" s="33"/>
      <c r="P218" s="19"/>
      <c r="Q218" s="77">
        <v>14</v>
      </c>
    </row>
    <row r="219" spans="1:17" x14ac:dyDescent="0.2">
      <c r="A219" s="96"/>
      <c r="K219" s="31"/>
      <c r="L219" s="31"/>
    </row>
    <row r="220" spans="1:17" x14ac:dyDescent="0.2">
      <c r="A220" s="44" t="s">
        <v>37</v>
      </c>
      <c r="B220" s="43" t="s">
        <v>41</v>
      </c>
      <c r="K220" s="31"/>
      <c r="L220" s="31"/>
    </row>
    <row r="221" spans="1:17" x14ac:dyDescent="0.2">
      <c r="A221" s="4"/>
      <c r="B221" s="43" t="s">
        <v>40</v>
      </c>
      <c r="K221" s="31"/>
      <c r="L221" s="31"/>
    </row>
    <row r="222" spans="1:17" x14ac:dyDescent="0.2">
      <c r="A222" s="4" t="s">
        <v>38</v>
      </c>
      <c r="B222" s="43" t="s">
        <v>39</v>
      </c>
      <c r="K222" s="31"/>
      <c r="L222" s="31"/>
    </row>
    <row r="224" spans="1:17" x14ac:dyDescent="0.2">
      <c r="K224" s="31"/>
      <c r="L224" s="31"/>
    </row>
    <row r="228" spans="11:12" x14ac:dyDescent="0.2">
      <c r="K228" s="31"/>
      <c r="L228" s="31"/>
    </row>
    <row r="229" spans="11:12" x14ac:dyDescent="0.2">
      <c r="K229" s="31"/>
      <c r="L229" s="31"/>
    </row>
    <row r="230" spans="11:12" x14ac:dyDescent="0.2">
      <c r="K230" s="31"/>
      <c r="L230" s="31"/>
    </row>
    <row r="231" spans="11:12" x14ac:dyDescent="0.2">
      <c r="K231" s="31"/>
      <c r="L231" s="31"/>
    </row>
    <row r="232" spans="11:12" x14ac:dyDescent="0.2">
      <c r="K232" s="31"/>
      <c r="L232" s="31"/>
    </row>
    <row r="233" spans="11:12" x14ac:dyDescent="0.2">
      <c r="K233" s="31"/>
      <c r="L233" s="31"/>
    </row>
    <row r="234" spans="11:12" x14ac:dyDescent="0.2">
      <c r="K234" s="31"/>
      <c r="L234" s="31"/>
    </row>
    <row r="235" spans="11:12" x14ac:dyDescent="0.2">
      <c r="K235" s="31"/>
      <c r="L235" s="31"/>
    </row>
    <row r="236" spans="11:12" x14ac:dyDescent="0.2">
      <c r="K236" s="31"/>
      <c r="L236" s="31"/>
    </row>
    <row r="237" spans="11:12" x14ac:dyDescent="0.2">
      <c r="K237" s="31"/>
      <c r="L237" s="31"/>
    </row>
    <row r="238" spans="11:12" x14ac:dyDescent="0.2">
      <c r="K238" s="31"/>
      <c r="L238" s="31"/>
    </row>
    <row r="239" spans="11:12" x14ac:dyDescent="0.2">
      <c r="K239" s="31"/>
      <c r="L239" s="31"/>
    </row>
    <row r="240" spans="11:12" x14ac:dyDescent="0.2">
      <c r="K240" s="31"/>
      <c r="L240" s="31"/>
    </row>
    <row r="241" spans="11:12" x14ac:dyDescent="0.2">
      <c r="K241" s="31"/>
      <c r="L241" s="31"/>
    </row>
    <row r="242" spans="11:12" x14ac:dyDescent="0.2">
      <c r="K242" s="31"/>
      <c r="L242" s="31"/>
    </row>
    <row r="243" spans="11:12" x14ac:dyDescent="0.2">
      <c r="K243" s="31"/>
      <c r="L243" s="31"/>
    </row>
    <row r="244" spans="11:12" x14ac:dyDescent="0.2">
      <c r="K244" s="31"/>
      <c r="L244" s="31"/>
    </row>
    <row r="245" spans="11:12" x14ac:dyDescent="0.2">
      <c r="K245" s="31"/>
      <c r="L245" s="31"/>
    </row>
    <row r="246" spans="11:12" x14ac:dyDescent="0.2">
      <c r="K246" s="31"/>
      <c r="L246" s="31"/>
    </row>
    <row r="247" spans="11:12" x14ac:dyDescent="0.2">
      <c r="K247" s="31"/>
      <c r="L247" s="31"/>
    </row>
    <row r="248" spans="11:12" x14ac:dyDescent="0.2">
      <c r="K248" s="31"/>
      <c r="L248" s="31"/>
    </row>
    <row r="249" spans="11:12" x14ac:dyDescent="0.2">
      <c r="K249" s="31"/>
      <c r="L249" s="31"/>
    </row>
    <row r="250" spans="11:12" x14ac:dyDescent="0.2">
      <c r="K250" s="31"/>
      <c r="L250" s="31"/>
    </row>
    <row r="251" spans="11:12" x14ac:dyDescent="0.2">
      <c r="K251" s="31"/>
      <c r="L251" s="31"/>
    </row>
    <row r="252" spans="11:12" x14ac:dyDescent="0.2">
      <c r="K252" s="31"/>
      <c r="L252" s="31"/>
    </row>
    <row r="253" spans="11:12" x14ac:dyDescent="0.2">
      <c r="K253" s="31"/>
      <c r="L253" s="31"/>
    </row>
    <row r="254" spans="11:12" x14ac:dyDescent="0.2">
      <c r="K254" s="31"/>
      <c r="L254" s="31"/>
    </row>
    <row r="255" spans="11:12" x14ac:dyDescent="0.2">
      <c r="K255" s="31"/>
      <c r="L255" s="31"/>
    </row>
    <row r="256" spans="11:12" x14ac:dyDescent="0.2">
      <c r="K256" s="31"/>
      <c r="L256" s="31"/>
    </row>
    <row r="257" spans="11:12" x14ac:dyDescent="0.2">
      <c r="K257" s="31"/>
      <c r="L257" s="31"/>
    </row>
    <row r="258" spans="11:12" x14ac:dyDescent="0.2">
      <c r="K258" s="31"/>
      <c r="L258" s="31"/>
    </row>
    <row r="259" spans="11:12" x14ac:dyDescent="0.2">
      <c r="K259" s="31"/>
      <c r="L259" s="31"/>
    </row>
    <row r="260" spans="11:12" x14ac:dyDescent="0.2">
      <c r="K260" s="31"/>
      <c r="L260" s="31"/>
    </row>
    <row r="261" spans="11:12" x14ac:dyDescent="0.2">
      <c r="K261" s="31"/>
      <c r="L261" s="31"/>
    </row>
    <row r="262" spans="11:12" x14ac:dyDescent="0.2">
      <c r="K262" s="31"/>
      <c r="L262" s="31"/>
    </row>
    <row r="263" spans="11:12" x14ac:dyDescent="0.2">
      <c r="K263" s="31"/>
      <c r="L263" s="31"/>
    </row>
    <row r="264" spans="11:12" x14ac:dyDescent="0.2">
      <c r="K264" s="31"/>
      <c r="L264" s="31"/>
    </row>
    <row r="265" spans="11:12" x14ac:dyDescent="0.2">
      <c r="K265" s="31"/>
      <c r="L265" s="31"/>
    </row>
    <row r="266" spans="11:12" x14ac:dyDescent="0.2">
      <c r="K266" s="31"/>
      <c r="L266" s="31"/>
    </row>
    <row r="267" spans="11:12" x14ac:dyDescent="0.2">
      <c r="K267" s="31"/>
      <c r="L267" s="31"/>
    </row>
    <row r="268" spans="11:12" x14ac:dyDescent="0.2">
      <c r="K268" s="31"/>
      <c r="L268" s="31"/>
    </row>
    <row r="269" spans="11:12" x14ac:dyDescent="0.2">
      <c r="K269" s="31"/>
      <c r="L269" s="31"/>
    </row>
    <row r="270" spans="11:12" x14ac:dyDescent="0.2">
      <c r="K270" s="31"/>
      <c r="L270" s="31"/>
    </row>
    <row r="271" spans="11:12" x14ac:dyDescent="0.2">
      <c r="K271" s="31"/>
      <c r="L271" s="31"/>
    </row>
    <row r="272" spans="11:12" x14ac:dyDescent="0.2">
      <c r="K272" s="31"/>
      <c r="L272" s="31"/>
    </row>
    <row r="273" spans="11:12" x14ac:dyDescent="0.2">
      <c r="K273" s="31"/>
      <c r="L273" s="31"/>
    </row>
    <row r="274" spans="11:12" x14ac:dyDescent="0.2">
      <c r="K274" s="31"/>
      <c r="L274" s="31"/>
    </row>
    <row r="275" spans="11:12" x14ac:dyDescent="0.2">
      <c r="K275" s="31"/>
      <c r="L275" s="31"/>
    </row>
    <row r="276" spans="11:12" x14ac:dyDescent="0.2">
      <c r="K276" s="31"/>
      <c r="L276" s="31"/>
    </row>
    <row r="277" spans="11:12" x14ac:dyDescent="0.2">
      <c r="K277" s="31"/>
      <c r="L277" s="31"/>
    </row>
    <row r="278" spans="11:12" x14ac:dyDescent="0.2">
      <c r="K278" s="31"/>
      <c r="L278" s="31"/>
    </row>
    <row r="279" spans="11:12" x14ac:dyDescent="0.2">
      <c r="K279" s="31"/>
      <c r="L279" s="31"/>
    </row>
    <row r="280" spans="11:12" x14ac:dyDescent="0.2">
      <c r="K280" s="31"/>
      <c r="L280" s="31"/>
    </row>
    <row r="281" spans="11:12" x14ac:dyDescent="0.2">
      <c r="K281" s="31"/>
      <c r="L281" s="31"/>
    </row>
    <row r="282" spans="11:12" x14ac:dyDescent="0.2">
      <c r="K282" s="31"/>
      <c r="L282" s="31"/>
    </row>
    <row r="283" spans="11:12" x14ac:dyDescent="0.2">
      <c r="K283" s="31"/>
      <c r="L283" s="31"/>
    </row>
    <row r="284" spans="11:12" x14ac:dyDescent="0.2">
      <c r="K284" s="31"/>
      <c r="L284" s="31"/>
    </row>
    <row r="285" spans="11:12" x14ac:dyDescent="0.2">
      <c r="K285" s="31"/>
      <c r="L285" s="31"/>
    </row>
    <row r="286" spans="11:12" x14ac:dyDescent="0.2">
      <c r="K286" s="31"/>
      <c r="L286" s="31"/>
    </row>
    <row r="287" spans="11:12" x14ac:dyDescent="0.2">
      <c r="K287" s="31"/>
      <c r="L287" s="31"/>
    </row>
    <row r="288" spans="11:12" x14ac:dyDescent="0.2">
      <c r="K288" s="31"/>
      <c r="L288" s="31"/>
    </row>
    <row r="289" spans="11:12" x14ac:dyDescent="0.2">
      <c r="K289" s="31"/>
      <c r="L289" s="31"/>
    </row>
    <row r="290" spans="11:12" x14ac:dyDescent="0.2">
      <c r="K290" s="31"/>
      <c r="L290" s="31"/>
    </row>
    <row r="291" spans="11:12" x14ac:dyDescent="0.2">
      <c r="K291" s="31"/>
      <c r="L291" s="31"/>
    </row>
    <row r="292" spans="11:12" x14ac:dyDescent="0.2">
      <c r="K292" s="31"/>
      <c r="L292" s="31"/>
    </row>
    <row r="293" spans="11:12" x14ac:dyDescent="0.2">
      <c r="K293" s="31"/>
      <c r="L293" s="31"/>
    </row>
    <row r="294" spans="11:12" x14ac:dyDescent="0.2">
      <c r="K294" s="31"/>
      <c r="L294" s="31"/>
    </row>
    <row r="295" spans="11:12" x14ac:dyDescent="0.2">
      <c r="K295" s="31"/>
      <c r="L295" s="31"/>
    </row>
    <row r="296" spans="11:12" x14ac:dyDescent="0.2">
      <c r="K296" s="31"/>
      <c r="L296" s="31"/>
    </row>
    <row r="297" spans="11:12" x14ac:dyDescent="0.2">
      <c r="K297" s="31"/>
      <c r="L297" s="31"/>
    </row>
    <row r="298" spans="11:12" x14ac:dyDescent="0.2">
      <c r="K298" s="31"/>
      <c r="L298" s="31"/>
    </row>
    <row r="299" spans="11:12" x14ac:dyDescent="0.2">
      <c r="K299" s="31"/>
      <c r="L299" s="31"/>
    </row>
    <row r="300" spans="11:12" x14ac:dyDescent="0.2">
      <c r="K300" s="31"/>
      <c r="L300" s="31"/>
    </row>
    <row r="301" spans="11:12" x14ac:dyDescent="0.2">
      <c r="K301" s="31"/>
      <c r="L301" s="31"/>
    </row>
    <row r="302" spans="11:12" x14ac:dyDescent="0.2">
      <c r="K302" s="31"/>
      <c r="L302" s="31"/>
    </row>
    <row r="303" spans="11:12" x14ac:dyDescent="0.2">
      <c r="K303" s="31"/>
      <c r="L303" s="31"/>
    </row>
    <row r="304" spans="11:12" x14ac:dyDescent="0.2">
      <c r="K304" s="31"/>
      <c r="L304" s="31"/>
    </row>
    <row r="305" spans="11:12" x14ac:dyDescent="0.2">
      <c r="K305" s="31"/>
      <c r="L305" s="31"/>
    </row>
    <row r="306" spans="11:12" x14ac:dyDescent="0.2">
      <c r="K306" s="31"/>
      <c r="L306" s="31"/>
    </row>
    <row r="307" spans="11:12" x14ac:dyDescent="0.2">
      <c r="K307" s="31"/>
      <c r="L307" s="31"/>
    </row>
    <row r="308" spans="11:12" x14ac:dyDescent="0.2">
      <c r="K308" s="31"/>
      <c r="L308" s="31"/>
    </row>
    <row r="309" spans="11:12" x14ac:dyDescent="0.2">
      <c r="K309" s="31"/>
      <c r="L309" s="31"/>
    </row>
    <row r="310" spans="11:12" x14ac:dyDescent="0.2">
      <c r="K310" s="31"/>
      <c r="L310" s="31"/>
    </row>
    <row r="311" spans="11:12" x14ac:dyDescent="0.2">
      <c r="K311" s="31"/>
      <c r="L311" s="31"/>
    </row>
    <row r="312" spans="11:12" x14ac:dyDescent="0.2">
      <c r="K312" s="31"/>
      <c r="L312" s="31"/>
    </row>
    <row r="313" spans="11:12" x14ac:dyDescent="0.2">
      <c r="K313" s="31"/>
      <c r="L313" s="31"/>
    </row>
    <row r="314" spans="11:12" x14ac:dyDescent="0.2">
      <c r="K314" s="31"/>
      <c r="L314" s="31"/>
    </row>
    <row r="315" spans="11:12" x14ac:dyDescent="0.2">
      <c r="K315" s="31"/>
      <c r="L315" s="31"/>
    </row>
    <row r="316" spans="11:12" x14ac:dyDescent="0.2">
      <c r="K316" s="31"/>
      <c r="L316" s="31"/>
    </row>
    <row r="317" spans="11:12" x14ac:dyDescent="0.2">
      <c r="K317" s="31"/>
      <c r="L317" s="31"/>
    </row>
    <row r="318" spans="11:12" x14ac:dyDescent="0.2">
      <c r="K318" s="31"/>
      <c r="L318" s="31"/>
    </row>
    <row r="319" spans="11:12" x14ac:dyDescent="0.2">
      <c r="K319" s="31"/>
      <c r="L319" s="31"/>
    </row>
    <row r="320" spans="11:12" x14ac:dyDescent="0.2">
      <c r="K320" s="31"/>
      <c r="L320" s="31"/>
    </row>
    <row r="321" spans="11:12" x14ac:dyDescent="0.2">
      <c r="K321" s="31"/>
      <c r="L321" s="31"/>
    </row>
    <row r="322" spans="11:12" x14ac:dyDescent="0.2">
      <c r="K322" s="31"/>
      <c r="L322" s="31"/>
    </row>
    <row r="323" spans="11:12" x14ac:dyDescent="0.2">
      <c r="K323" s="31"/>
      <c r="L323" s="31"/>
    </row>
    <row r="324" spans="11:12" x14ac:dyDescent="0.2">
      <c r="K324" s="31"/>
      <c r="L324" s="31"/>
    </row>
    <row r="325" spans="11:12" x14ac:dyDescent="0.2">
      <c r="K325" s="31"/>
      <c r="L325" s="31"/>
    </row>
    <row r="326" spans="11:12" x14ac:dyDescent="0.2">
      <c r="K326" s="31"/>
      <c r="L326" s="31"/>
    </row>
    <row r="327" spans="11:12" x14ac:dyDescent="0.2">
      <c r="K327" s="31"/>
      <c r="L327" s="31"/>
    </row>
    <row r="328" spans="11:12" x14ac:dyDescent="0.2">
      <c r="K328" s="31"/>
      <c r="L328" s="31"/>
    </row>
    <row r="329" spans="11:12" x14ac:dyDescent="0.2">
      <c r="K329" s="31"/>
      <c r="L329" s="31"/>
    </row>
    <row r="330" spans="11:12" x14ac:dyDescent="0.2">
      <c r="K330" s="31"/>
      <c r="L330" s="31"/>
    </row>
    <row r="331" spans="11:12" x14ac:dyDescent="0.2">
      <c r="K331" s="31"/>
      <c r="L331" s="31"/>
    </row>
    <row r="332" spans="11:12" x14ac:dyDescent="0.2">
      <c r="K332" s="31"/>
      <c r="L332" s="31"/>
    </row>
    <row r="333" spans="11:12" x14ac:dyDescent="0.2">
      <c r="K333" s="31"/>
      <c r="L333" s="31"/>
    </row>
    <row r="334" spans="11:12" x14ac:dyDescent="0.2">
      <c r="K334" s="31"/>
      <c r="L334" s="31"/>
    </row>
    <row r="335" spans="11:12" x14ac:dyDescent="0.2">
      <c r="K335" s="31"/>
      <c r="L335" s="31"/>
    </row>
    <row r="336" spans="11:12" x14ac:dyDescent="0.2">
      <c r="K336" s="31"/>
      <c r="L336" s="31"/>
    </row>
    <row r="337" spans="11:12" x14ac:dyDescent="0.2">
      <c r="K337" s="31"/>
      <c r="L337" s="31"/>
    </row>
    <row r="338" spans="11:12" x14ac:dyDescent="0.2">
      <c r="K338" s="31"/>
      <c r="L338" s="31"/>
    </row>
    <row r="339" spans="11:12" x14ac:dyDescent="0.2">
      <c r="K339" s="31"/>
      <c r="L339" s="31"/>
    </row>
    <row r="340" spans="11:12" x14ac:dyDescent="0.2">
      <c r="K340" s="31"/>
      <c r="L340" s="31"/>
    </row>
    <row r="341" spans="11:12" x14ac:dyDescent="0.2">
      <c r="K341" s="31"/>
      <c r="L341" s="31"/>
    </row>
    <row r="342" spans="11:12" x14ac:dyDescent="0.2">
      <c r="K342" s="31"/>
      <c r="L342" s="31"/>
    </row>
    <row r="343" spans="11:12" x14ac:dyDescent="0.2">
      <c r="K343" s="31"/>
      <c r="L343" s="31"/>
    </row>
    <row r="344" spans="11:12" x14ac:dyDescent="0.2">
      <c r="K344" s="31"/>
      <c r="L344" s="31"/>
    </row>
    <row r="345" spans="11:12" x14ac:dyDescent="0.2">
      <c r="K345" s="31"/>
      <c r="L345" s="31"/>
    </row>
    <row r="346" spans="11:12" x14ac:dyDescent="0.2">
      <c r="K346" s="31"/>
      <c r="L346" s="31"/>
    </row>
    <row r="347" spans="11:12" x14ac:dyDescent="0.2">
      <c r="K347" s="31"/>
      <c r="L347" s="31"/>
    </row>
    <row r="348" spans="11:12" x14ac:dyDescent="0.2">
      <c r="K348" s="31"/>
      <c r="L348" s="31"/>
    </row>
    <row r="349" spans="11:12" x14ac:dyDescent="0.2">
      <c r="K349" s="31"/>
      <c r="L349" s="31"/>
    </row>
    <row r="350" spans="11:12" x14ac:dyDescent="0.2">
      <c r="K350" s="31"/>
      <c r="L350" s="31"/>
    </row>
    <row r="351" spans="11:12" x14ac:dyDescent="0.2">
      <c r="K351" s="31"/>
      <c r="L351" s="31"/>
    </row>
    <row r="352" spans="11:12" x14ac:dyDescent="0.2">
      <c r="K352" s="31"/>
      <c r="L352" s="31"/>
    </row>
    <row r="353" spans="11:12" x14ac:dyDescent="0.2">
      <c r="K353" s="31"/>
      <c r="L353" s="31"/>
    </row>
    <row r="354" spans="11:12" x14ac:dyDescent="0.2">
      <c r="K354" s="31"/>
      <c r="L354" s="31"/>
    </row>
    <row r="355" spans="11:12" x14ac:dyDescent="0.2">
      <c r="K355" s="31"/>
      <c r="L355" s="31"/>
    </row>
    <row r="356" spans="11:12" x14ac:dyDescent="0.2">
      <c r="K356" s="31"/>
      <c r="L356" s="31"/>
    </row>
    <row r="357" spans="11:12" x14ac:dyDescent="0.2">
      <c r="K357" s="31"/>
      <c r="L357" s="31"/>
    </row>
    <row r="358" spans="11:12" x14ac:dyDescent="0.2">
      <c r="K358" s="31"/>
      <c r="L358" s="31"/>
    </row>
    <row r="359" spans="11:12" x14ac:dyDescent="0.2">
      <c r="K359" s="31"/>
      <c r="L359" s="31"/>
    </row>
    <row r="360" spans="11:12" x14ac:dyDescent="0.2">
      <c r="K360" s="31"/>
      <c r="L360" s="31"/>
    </row>
    <row r="361" spans="11:12" x14ac:dyDescent="0.2">
      <c r="K361" s="31"/>
      <c r="L361" s="31"/>
    </row>
    <row r="362" spans="11:12" x14ac:dyDescent="0.2">
      <c r="K362" s="31"/>
      <c r="L362" s="31"/>
    </row>
    <row r="363" spans="11:12" x14ac:dyDescent="0.2">
      <c r="K363" s="31"/>
      <c r="L363" s="31"/>
    </row>
    <row r="364" spans="11:12" x14ac:dyDescent="0.2">
      <c r="K364" s="31"/>
      <c r="L364" s="31"/>
    </row>
    <row r="365" spans="11:12" x14ac:dyDescent="0.2">
      <c r="K365" s="31"/>
      <c r="L365" s="31"/>
    </row>
    <row r="366" spans="11:12" x14ac:dyDescent="0.2">
      <c r="K366" s="31"/>
      <c r="L366" s="31"/>
    </row>
    <row r="367" spans="11:12" x14ac:dyDescent="0.2">
      <c r="K367" s="31"/>
      <c r="L367" s="31"/>
    </row>
    <row r="368" spans="11:12" x14ac:dyDescent="0.2">
      <c r="K368" s="31"/>
      <c r="L368" s="31"/>
    </row>
    <row r="369" spans="11:12" x14ac:dyDescent="0.2">
      <c r="K369" s="31"/>
      <c r="L369" s="31"/>
    </row>
    <row r="370" spans="11:12" x14ac:dyDescent="0.2">
      <c r="K370" s="31"/>
      <c r="L370" s="31"/>
    </row>
    <row r="371" spans="11:12" x14ac:dyDescent="0.2">
      <c r="K371" s="31"/>
      <c r="L371" s="31"/>
    </row>
    <row r="372" spans="11:12" x14ac:dyDescent="0.2">
      <c r="K372" s="31"/>
      <c r="L372" s="31"/>
    </row>
    <row r="373" spans="11:12" x14ac:dyDescent="0.2">
      <c r="K373" s="31"/>
      <c r="L373" s="31"/>
    </row>
    <row r="374" spans="11:12" x14ac:dyDescent="0.2">
      <c r="K374" s="31"/>
      <c r="L374" s="31"/>
    </row>
    <row r="375" spans="11:12" x14ac:dyDescent="0.2">
      <c r="K375" s="31"/>
      <c r="L375" s="31"/>
    </row>
    <row r="376" spans="11:12" x14ac:dyDescent="0.2">
      <c r="K376" s="31"/>
      <c r="L376" s="31"/>
    </row>
    <row r="377" spans="11:12" x14ac:dyDescent="0.2">
      <c r="K377" s="31"/>
      <c r="L377" s="31"/>
    </row>
    <row r="378" spans="11:12" x14ac:dyDescent="0.2">
      <c r="K378" s="31"/>
      <c r="L378" s="31"/>
    </row>
    <row r="379" spans="11:12" x14ac:dyDescent="0.2">
      <c r="K379" s="31"/>
      <c r="L379" s="31"/>
    </row>
    <row r="380" spans="11:12" x14ac:dyDescent="0.2">
      <c r="K380" s="37"/>
      <c r="L380" s="37"/>
    </row>
    <row r="381" spans="11:12" x14ac:dyDescent="0.2">
      <c r="K381" s="37"/>
      <c r="L381" s="37"/>
    </row>
    <row r="382" spans="11:12" x14ac:dyDescent="0.2">
      <c r="K382" s="37"/>
      <c r="L382" s="37"/>
    </row>
    <row r="383" spans="11:12" x14ac:dyDescent="0.2">
      <c r="K383" s="37"/>
      <c r="L383" s="37"/>
    </row>
    <row r="384" spans="11:12" x14ac:dyDescent="0.2">
      <c r="K384" s="37"/>
      <c r="L384" s="37"/>
    </row>
    <row r="385" spans="11:12" x14ac:dyDescent="0.2">
      <c r="K385" s="37"/>
      <c r="L385" s="37"/>
    </row>
    <row r="386" spans="11:12" x14ac:dyDescent="0.2">
      <c r="K386" s="37"/>
      <c r="L386" s="37"/>
    </row>
  </sheetData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89"/>
  <sheetViews>
    <sheetView zoomScale="85" zoomScaleNormal="85" workbookViewId="0">
      <pane xSplit="1" ySplit="2" topLeftCell="B182" activePane="bottomRight" state="frozen"/>
      <selection pane="topRight" activeCell="B1" sqref="B1"/>
      <selection pane="bottomLeft" activeCell="A3" sqref="A3"/>
      <selection pane="bottomRight" activeCell="B214" sqref="B214:C214"/>
    </sheetView>
  </sheetViews>
  <sheetFormatPr defaultRowHeight="14.25" x14ac:dyDescent="0.2"/>
  <cols>
    <col min="1" max="4" width="15.625" customWidth="1"/>
    <col min="5" max="6" width="15.875" customWidth="1"/>
    <col min="7" max="7" width="19.125" customWidth="1"/>
    <col min="8" max="8" width="19.375" customWidth="1"/>
    <col min="9" max="10" width="14.5" customWidth="1"/>
    <col min="11" max="12" width="11.625" customWidth="1"/>
    <col min="13" max="15" width="17.375" customWidth="1"/>
    <col min="16" max="16" width="16.125" customWidth="1"/>
    <col min="17" max="17" width="15.125" customWidth="1"/>
    <col min="18" max="18" width="18.875" customWidth="1"/>
    <col min="19" max="19" width="15" bestFit="1" customWidth="1"/>
    <col min="21" max="21" width="16.125" bestFit="1" customWidth="1"/>
  </cols>
  <sheetData>
    <row r="1" spans="1:20" ht="15.75" customHeight="1" x14ac:dyDescent="0.2">
      <c r="A1" s="70" t="s">
        <v>91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0"/>
      <c r="R1" s="13"/>
      <c r="S1" s="13"/>
      <c r="T1" s="13"/>
    </row>
    <row r="2" spans="1:20" ht="50.25" customHeight="1" x14ac:dyDescent="0.2">
      <c r="A2" s="58" t="s">
        <v>19</v>
      </c>
      <c r="B2" s="59" t="s">
        <v>98</v>
      </c>
      <c r="C2" s="59" t="s">
        <v>99</v>
      </c>
      <c r="D2" s="61" t="s">
        <v>93</v>
      </c>
      <c r="E2" s="73" t="s">
        <v>65</v>
      </c>
      <c r="F2" s="62" t="s">
        <v>66</v>
      </c>
      <c r="G2" s="62" t="s">
        <v>67</v>
      </c>
      <c r="H2" s="62" t="s">
        <v>68</v>
      </c>
      <c r="I2" s="62" t="s">
        <v>69</v>
      </c>
      <c r="J2" s="62" t="s">
        <v>70</v>
      </c>
      <c r="K2" s="62" t="s">
        <v>71</v>
      </c>
      <c r="L2" s="62" t="s">
        <v>72</v>
      </c>
      <c r="M2" s="62" t="s">
        <v>73</v>
      </c>
      <c r="N2" s="62" t="s">
        <v>74</v>
      </c>
      <c r="O2" s="62" t="s">
        <v>75</v>
      </c>
      <c r="P2" s="61" t="s">
        <v>76</v>
      </c>
      <c r="Q2" s="74" t="s">
        <v>49</v>
      </c>
    </row>
    <row r="3" spans="1:20" x14ac:dyDescent="0.2">
      <c r="A3" s="8">
        <v>39814</v>
      </c>
      <c r="B3" s="16">
        <v>38663</v>
      </c>
      <c r="C3" s="16">
        <v>2687</v>
      </c>
      <c r="D3" s="16">
        <v>1011.1723800000001</v>
      </c>
      <c r="E3" s="106">
        <v>303.90199999999999</v>
      </c>
      <c r="F3" s="106">
        <v>33.911000000000001</v>
      </c>
      <c r="G3" s="106">
        <v>0.155</v>
      </c>
      <c r="H3" s="106">
        <v>0.05</v>
      </c>
      <c r="I3" s="31" t="s">
        <v>30</v>
      </c>
      <c r="J3" s="31" t="s">
        <v>30</v>
      </c>
      <c r="K3" s="31" t="s">
        <v>30</v>
      </c>
      <c r="L3" s="31" t="s">
        <v>30</v>
      </c>
      <c r="M3" s="31" t="s">
        <v>30</v>
      </c>
      <c r="N3" s="31" t="s">
        <v>30</v>
      </c>
      <c r="O3" s="31" t="s">
        <v>30</v>
      </c>
      <c r="P3" s="18" t="s">
        <v>30</v>
      </c>
      <c r="Q3" s="75"/>
    </row>
    <row r="4" spans="1:20" x14ac:dyDescent="0.2">
      <c r="A4" s="8">
        <v>39845</v>
      </c>
      <c r="B4" s="16">
        <v>41888</v>
      </c>
      <c r="C4" s="16">
        <v>2933</v>
      </c>
      <c r="D4" s="16">
        <v>710.08632999999998</v>
      </c>
      <c r="E4" s="106">
        <v>301.66199999999998</v>
      </c>
      <c r="F4" s="106">
        <v>33.676000000000002</v>
      </c>
      <c r="G4" s="106">
        <v>1.823</v>
      </c>
      <c r="H4" s="106">
        <v>0.60499999999999998</v>
      </c>
      <c r="I4" s="31" t="s">
        <v>30</v>
      </c>
      <c r="J4" s="31" t="s">
        <v>30</v>
      </c>
      <c r="K4" s="31" t="s">
        <v>30</v>
      </c>
      <c r="L4" s="31" t="s">
        <v>30</v>
      </c>
      <c r="M4" s="31" t="s">
        <v>30</v>
      </c>
      <c r="N4" s="31" t="s">
        <v>30</v>
      </c>
      <c r="O4" s="31" t="s">
        <v>30</v>
      </c>
      <c r="P4" s="18" t="s">
        <v>30</v>
      </c>
      <c r="Q4" s="76"/>
    </row>
    <row r="5" spans="1:20" x14ac:dyDescent="0.2">
      <c r="A5" s="8">
        <v>39873</v>
      </c>
      <c r="B5" s="16">
        <v>38675</v>
      </c>
      <c r="C5" s="16">
        <v>2724</v>
      </c>
      <c r="D5" s="16">
        <v>847.74566000000004</v>
      </c>
      <c r="E5" s="106">
        <v>301.85500000000002</v>
      </c>
      <c r="F5" s="106">
        <v>33.811</v>
      </c>
      <c r="G5" s="106">
        <v>0.84399999999999997</v>
      </c>
      <c r="H5" s="106">
        <v>0.315</v>
      </c>
      <c r="I5" s="31" t="s">
        <v>30</v>
      </c>
      <c r="J5" s="31" t="s">
        <v>30</v>
      </c>
      <c r="K5" s="31" t="s">
        <v>30</v>
      </c>
      <c r="L5" s="31" t="s">
        <v>30</v>
      </c>
      <c r="M5" s="31" t="s">
        <v>30</v>
      </c>
      <c r="N5" s="31" t="s">
        <v>30</v>
      </c>
      <c r="O5" s="31" t="s">
        <v>30</v>
      </c>
      <c r="P5" s="18" t="s">
        <v>30</v>
      </c>
      <c r="Q5" s="76"/>
    </row>
    <row r="6" spans="1:20" x14ac:dyDescent="0.2">
      <c r="A6" s="8">
        <v>39904</v>
      </c>
      <c r="B6" s="16">
        <v>47164</v>
      </c>
      <c r="C6" s="16">
        <v>3330</v>
      </c>
      <c r="D6" s="16">
        <v>747.79735999999991</v>
      </c>
      <c r="E6" s="106">
        <v>302.30799999999999</v>
      </c>
      <c r="F6" s="106">
        <v>34.085999999999999</v>
      </c>
      <c r="G6" s="106">
        <v>1.0449999999999999</v>
      </c>
      <c r="H6" s="106">
        <v>0.38700000000000001</v>
      </c>
      <c r="I6" s="31" t="s">
        <v>30</v>
      </c>
      <c r="J6" s="31" t="s">
        <v>30</v>
      </c>
      <c r="K6" s="31" t="s">
        <v>30</v>
      </c>
      <c r="L6" s="31" t="s">
        <v>30</v>
      </c>
      <c r="M6" s="31" t="s">
        <v>30</v>
      </c>
      <c r="N6" s="31" t="s">
        <v>30</v>
      </c>
      <c r="O6" s="31" t="s">
        <v>30</v>
      </c>
      <c r="P6" s="18" t="s">
        <v>30</v>
      </c>
      <c r="Q6" s="76"/>
    </row>
    <row r="7" spans="1:20" x14ac:dyDescent="0.2">
      <c r="A7" s="8">
        <v>39934</v>
      </c>
      <c r="B7" s="16">
        <v>34854</v>
      </c>
      <c r="C7" s="16">
        <v>2463</v>
      </c>
      <c r="D7" s="16">
        <v>631.81393999999989</v>
      </c>
      <c r="E7" s="106">
        <v>302.13200000000001</v>
      </c>
      <c r="F7" s="106">
        <v>34.218000000000004</v>
      </c>
      <c r="G7" s="106">
        <v>1.2030000000000001</v>
      </c>
      <c r="H7" s="106">
        <v>0.40500000000000003</v>
      </c>
      <c r="I7" s="31" t="s">
        <v>30</v>
      </c>
      <c r="J7" s="31" t="s">
        <v>30</v>
      </c>
      <c r="K7" s="31" t="s">
        <v>30</v>
      </c>
      <c r="L7" s="31" t="s">
        <v>30</v>
      </c>
      <c r="M7" s="31" t="s">
        <v>30</v>
      </c>
      <c r="N7" s="31" t="s">
        <v>30</v>
      </c>
      <c r="O7" s="31" t="s">
        <v>30</v>
      </c>
      <c r="P7" s="18" t="s">
        <v>30</v>
      </c>
      <c r="Q7" s="76"/>
    </row>
    <row r="8" spans="1:20" x14ac:dyDescent="0.2">
      <c r="A8" s="8">
        <v>39965</v>
      </c>
      <c r="B8" s="16">
        <v>41104</v>
      </c>
      <c r="C8" s="16">
        <v>2925</v>
      </c>
      <c r="D8" s="16">
        <v>656.17604000000006</v>
      </c>
      <c r="E8" s="106">
        <v>301.89999999999998</v>
      </c>
      <c r="F8" s="106">
        <v>34.304000000000002</v>
      </c>
      <c r="G8" s="106">
        <v>1.147</v>
      </c>
      <c r="H8" s="106">
        <v>0.39400000000000002</v>
      </c>
      <c r="I8" s="31" t="s">
        <v>30</v>
      </c>
      <c r="J8" s="31" t="s">
        <v>30</v>
      </c>
      <c r="K8" s="31" t="s">
        <v>30</v>
      </c>
      <c r="L8" s="31" t="s">
        <v>30</v>
      </c>
      <c r="M8" s="31" t="s">
        <v>30</v>
      </c>
      <c r="N8" s="31" t="s">
        <v>30</v>
      </c>
      <c r="O8" s="31" t="s">
        <v>30</v>
      </c>
      <c r="P8" s="18" t="s">
        <v>30</v>
      </c>
      <c r="Q8" s="76"/>
    </row>
    <row r="9" spans="1:20" x14ac:dyDescent="0.2">
      <c r="A9" s="8">
        <v>39995</v>
      </c>
      <c r="B9" s="16">
        <v>44366</v>
      </c>
      <c r="C9" s="16">
        <v>3184</v>
      </c>
      <c r="D9" s="16">
        <v>742.63641000000007</v>
      </c>
      <c r="E9" s="106">
        <v>301.91199999999998</v>
      </c>
      <c r="F9" s="106">
        <v>34.523000000000003</v>
      </c>
      <c r="G9" s="106">
        <v>1.214</v>
      </c>
      <c r="H9" s="106">
        <v>0.4</v>
      </c>
      <c r="I9" s="31" t="s">
        <v>30</v>
      </c>
      <c r="J9" s="31" t="s">
        <v>30</v>
      </c>
      <c r="K9" s="31" t="s">
        <v>30</v>
      </c>
      <c r="L9" s="31" t="s">
        <v>30</v>
      </c>
      <c r="M9" s="31" t="s">
        <v>30</v>
      </c>
      <c r="N9" s="31" t="s">
        <v>30</v>
      </c>
      <c r="O9" s="31" t="s">
        <v>30</v>
      </c>
      <c r="P9" s="18" t="s">
        <v>30</v>
      </c>
      <c r="Q9" s="76"/>
    </row>
    <row r="10" spans="1:20" x14ac:dyDescent="0.2">
      <c r="A10" s="8">
        <v>40026</v>
      </c>
      <c r="B10" s="16">
        <v>41334</v>
      </c>
      <c r="C10" s="16">
        <v>2969</v>
      </c>
      <c r="D10" s="16">
        <v>565.27595999999994</v>
      </c>
      <c r="E10" s="106">
        <v>301.87299999999999</v>
      </c>
      <c r="F10" s="106">
        <v>34.537999999999997</v>
      </c>
      <c r="G10" s="106">
        <v>0.98599999999999999</v>
      </c>
      <c r="H10" s="106">
        <v>0.308</v>
      </c>
      <c r="I10" s="31" t="s">
        <v>30</v>
      </c>
      <c r="J10" s="31" t="s">
        <v>30</v>
      </c>
      <c r="K10" s="31" t="s">
        <v>30</v>
      </c>
      <c r="L10" s="31" t="s">
        <v>30</v>
      </c>
      <c r="M10" s="31" t="s">
        <v>30</v>
      </c>
      <c r="N10" s="31" t="s">
        <v>30</v>
      </c>
      <c r="O10" s="31" t="s">
        <v>30</v>
      </c>
      <c r="P10" s="18" t="s">
        <v>30</v>
      </c>
      <c r="Q10" s="76"/>
    </row>
    <row r="11" spans="1:20" x14ac:dyDescent="0.2">
      <c r="A11" s="8">
        <v>40057</v>
      </c>
      <c r="B11" s="16">
        <v>38084</v>
      </c>
      <c r="C11" s="16">
        <v>2757</v>
      </c>
      <c r="D11" s="16">
        <v>596.67277999999999</v>
      </c>
      <c r="E11" s="106">
        <v>301.98700000000002</v>
      </c>
      <c r="F11" s="106">
        <v>34.595999999999997</v>
      </c>
      <c r="G11" s="106">
        <v>1.34</v>
      </c>
      <c r="H11" s="106">
        <v>0.47599999999999998</v>
      </c>
      <c r="I11" s="31" t="s">
        <v>30</v>
      </c>
      <c r="J11" s="31" t="s">
        <v>30</v>
      </c>
      <c r="K11" s="31" t="s">
        <v>30</v>
      </c>
      <c r="L11" s="31" t="s">
        <v>30</v>
      </c>
      <c r="M11" s="31" t="s">
        <v>30</v>
      </c>
      <c r="N11" s="31" t="s">
        <v>30</v>
      </c>
      <c r="O11" s="31" t="s">
        <v>30</v>
      </c>
      <c r="P11" s="18" t="s">
        <v>30</v>
      </c>
      <c r="Q11" s="76"/>
    </row>
    <row r="12" spans="1:20" x14ac:dyDescent="0.2">
      <c r="A12" s="8">
        <v>40087</v>
      </c>
      <c r="B12" s="16">
        <v>44698</v>
      </c>
      <c r="C12" s="16">
        <v>3245</v>
      </c>
      <c r="D12" s="16">
        <v>1075.57818</v>
      </c>
      <c r="E12" s="106">
        <v>301.66199999999998</v>
      </c>
      <c r="F12" s="106">
        <v>34.725000000000001</v>
      </c>
      <c r="G12" s="106">
        <v>1.3939999999999999</v>
      </c>
      <c r="H12" s="106">
        <v>0.44500000000000001</v>
      </c>
      <c r="I12" s="31" t="s">
        <v>30</v>
      </c>
      <c r="J12" s="31" t="s">
        <v>30</v>
      </c>
      <c r="K12" s="31" t="s">
        <v>30</v>
      </c>
      <c r="L12" s="31" t="s">
        <v>30</v>
      </c>
      <c r="M12" s="31" t="s">
        <v>30</v>
      </c>
      <c r="N12" s="31" t="s">
        <v>30</v>
      </c>
      <c r="O12" s="31" t="s">
        <v>30</v>
      </c>
      <c r="P12" s="18" t="s">
        <v>30</v>
      </c>
      <c r="Q12" s="76"/>
    </row>
    <row r="13" spans="1:20" x14ac:dyDescent="0.2">
      <c r="A13" s="8">
        <v>40118</v>
      </c>
      <c r="B13" s="16">
        <v>38189</v>
      </c>
      <c r="C13" s="16">
        <v>2807</v>
      </c>
      <c r="D13" s="16">
        <v>773.16605000000004</v>
      </c>
      <c r="E13" s="106">
        <v>302.00200000000001</v>
      </c>
      <c r="F13" s="106">
        <v>35.005000000000003</v>
      </c>
      <c r="G13" s="106">
        <v>1.353</v>
      </c>
      <c r="H13" s="106">
        <v>0.5</v>
      </c>
      <c r="I13" s="31" t="s">
        <v>30</v>
      </c>
      <c r="J13" s="31" t="s">
        <v>30</v>
      </c>
      <c r="K13" s="31" t="s">
        <v>30</v>
      </c>
      <c r="L13" s="31" t="s">
        <v>30</v>
      </c>
      <c r="M13" s="31" t="s">
        <v>30</v>
      </c>
      <c r="N13" s="31" t="s">
        <v>30</v>
      </c>
      <c r="O13" s="31" t="s">
        <v>30</v>
      </c>
      <c r="P13" s="18" t="s">
        <v>30</v>
      </c>
      <c r="Q13" s="76"/>
    </row>
    <row r="14" spans="1:20" x14ac:dyDescent="0.2">
      <c r="A14" s="9">
        <v>40148</v>
      </c>
      <c r="B14" s="17">
        <v>47789</v>
      </c>
      <c r="C14" s="17">
        <v>3542</v>
      </c>
      <c r="D14" s="17">
        <v>759.15319999999997</v>
      </c>
      <c r="E14" s="107">
        <v>302.238</v>
      </c>
      <c r="F14" s="107">
        <v>35.267000000000003</v>
      </c>
      <c r="G14" s="107">
        <v>1.1919999999999999</v>
      </c>
      <c r="H14" s="107">
        <v>0.44700000000000001</v>
      </c>
      <c r="I14" s="33" t="s">
        <v>30</v>
      </c>
      <c r="J14" s="33" t="s">
        <v>30</v>
      </c>
      <c r="K14" s="33" t="s">
        <v>30</v>
      </c>
      <c r="L14" s="33" t="s">
        <v>30</v>
      </c>
      <c r="M14" s="33" t="s">
        <v>30</v>
      </c>
      <c r="N14" s="33" t="s">
        <v>30</v>
      </c>
      <c r="O14" s="33" t="s">
        <v>30</v>
      </c>
      <c r="P14" s="19" t="s">
        <v>30</v>
      </c>
      <c r="Q14" s="77"/>
    </row>
    <row r="15" spans="1:20" x14ac:dyDescent="0.2">
      <c r="A15" s="8">
        <v>40179</v>
      </c>
      <c r="B15" s="16">
        <v>35205</v>
      </c>
      <c r="C15" s="16">
        <v>2643</v>
      </c>
      <c r="D15" s="16">
        <v>612.0564599999999</v>
      </c>
      <c r="E15" s="108">
        <v>302.75099999999998</v>
      </c>
      <c r="F15" s="108">
        <v>35.545999999999999</v>
      </c>
      <c r="G15" s="108">
        <v>1.0409999999999999</v>
      </c>
      <c r="H15" s="108">
        <v>0.373</v>
      </c>
      <c r="I15" s="32" t="s">
        <v>30</v>
      </c>
      <c r="J15" s="32" t="s">
        <v>30</v>
      </c>
      <c r="K15" s="32" t="s">
        <v>30</v>
      </c>
      <c r="L15" s="32" t="s">
        <v>30</v>
      </c>
      <c r="M15" s="32" t="s">
        <v>30</v>
      </c>
      <c r="N15" s="32" t="s">
        <v>30</v>
      </c>
      <c r="O15" s="32" t="s">
        <v>30</v>
      </c>
      <c r="P15" s="69" t="s">
        <v>30</v>
      </c>
      <c r="Q15" s="75"/>
    </row>
    <row r="16" spans="1:20" x14ac:dyDescent="0.2">
      <c r="A16" s="8">
        <v>40210</v>
      </c>
      <c r="B16" s="16">
        <v>42973</v>
      </c>
      <c r="C16" s="16">
        <v>3251</v>
      </c>
      <c r="D16" s="16">
        <v>614.37135000000001</v>
      </c>
      <c r="E16" s="106">
        <v>301.404</v>
      </c>
      <c r="F16" s="106">
        <v>35.49</v>
      </c>
      <c r="G16" s="106">
        <v>0.90500000000000003</v>
      </c>
      <c r="H16" s="106">
        <v>0.28299999999999997</v>
      </c>
      <c r="I16" s="31" t="s">
        <v>30</v>
      </c>
      <c r="J16" s="31" t="s">
        <v>30</v>
      </c>
      <c r="K16" s="31" t="s">
        <v>30</v>
      </c>
      <c r="L16" s="31" t="s">
        <v>30</v>
      </c>
      <c r="M16" s="31" t="s">
        <v>30</v>
      </c>
      <c r="N16" s="31" t="s">
        <v>30</v>
      </c>
      <c r="O16" s="31" t="s">
        <v>30</v>
      </c>
      <c r="P16" s="18" t="s">
        <v>30</v>
      </c>
      <c r="Q16" s="76"/>
    </row>
    <row r="17" spans="1:17" x14ac:dyDescent="0.2">
      <c r="A17" s="8">
        <v>40238</v>
      </c>
      <c r="B17" s="16">
        <v>50345</v>
      </c>
      <c r="C17" s="16">
        <v>3802</v>
      </c>
      <c r="D17" s="16">
        <v>745.97935999999993</v>
      </c>
      <c r="E17" s="106">
        <v>301.22000000000003</v>
      </c>
      <c r="F17" s="106">
        <v>35.552</v>
      </c>
      <c r="G17" s="106">
        <v>1.3109999999999999</v>
      </c>
      <c r="H17" s="106">
        <v>0.45600000000000002</v>
      </c>
      <c r="I17" s="31" t="s">
        <v>30</v>
      </c>
      <c r="J17" s="31" t="s">
        <v>30</v>
      </c>
      <c r="K17" s="31" t="s">
        <v>30</v>
      </c>
      <c r="L17" s="31" t="s">
        <v>30</v>
      </c>
      <c r="M17" s="31" t="s">
        <v>30</v>
      </c>
      <c r="N17" s="31" t="s">
        <v>30</v>
      </c>
      <c r="O17" s="31" t="s">
        <v>30</v>
      </c>
      <c r="P17" s="18" t="s">
        <v>30</v>
      </c>
      <c r="Q17" s="76"/>
    </row>
    <row r="18" spans="1:17" x14ac:dyDescent="0.2">
      <c r="A18" s="8">
        <v>40269</v>
      </c>
      <c r="B18" s="16">
        <v>39058</v>
      </c>
      <c r="C18" s="16">
        <v>2983</v>
      </c>
      <c r="D18" s="16">
        <v>607.78778</v>
      </c>
      <c r="E18" s="106">
        <v>301.19200000000001</v>
      </c>
      <c r="F18" s="106">
        <v>35.716999999999999</v>
      </c>
      <c r="G18" s="106">
        <v>1.1839999999999999</v>
      </c>
      <c r="H18" s="106">
        <v>0.40799999999999997</v>
      </c>
      <c r="I18" s="31" t="s">
        <v>30</v>
      </c>
      <c r="J18" s="31" t="s">
        <v>30</v>
      </c>
      <c r="K18" s="31" t="s">
        <v>30</v>
      </c>
      <c r="L18" s="31" t="s">
        <v>30</v>
      </c>
      <c r="M18" s="31" t="s">
        <v>30</v>
      </c>
      <c r="N18" s="31" t="s">
        <v>30</v>
      </c>
      <c r="O18" s="31" t="s">
        <v>30</v>
      </c>
      <c r="P18" s="18" t="s">
        <v>30</v>
      </c>
      <c r="Q18" s="76"/>
    </row>
    <row r="19" spans="1:17" x14ac:dyDescent="0.2">
      <c r="A19" s="8">
        <v>40299</v>
      </c>
      <c r="B19" s="16">
        <v>39198</v>
      </c>
      <c r="C19" s="16">
        <v>3026</v>
      </c>
      <c r="D19" s="16">
        <v>670.78569000000005</v>
      </c>
      <c r="E19" s="106">
        <v>301.05799999999999</v>
      </c>
      <c r="F19" s="106">
        <v>35.863999999999997</v>
      </c>
      <c r="G19" s="106">
        <v>1.2050000000000001</v>
      </c>
      <c r="H19" s="106">
        <v>0.38600000000000001</v>
      </c>
      <c r="I19" s="31" t="s">
        <v>30</v>
      </c>
      <c r="J19" s="31" t="s">
        <v>30</v>
      </c>
      <c r="K19" s="31" t="s">
        <v>30</v>
      </c>
      <c r="L19" s="31" t="s">
        <v>30</v>
      </c>
      <c r="M19" s="31" t="s">
        <v>30</v>
      </c>
      <c r="N19" s="31" t="s">
        <v>30</v>
      </c>
      <c r="O19" s="31" t="s">
        <v>30</v>
      </c>
      <c r="P19" s="18" t="s">
        <v>30</v>
      </c>
      <c r="Q19" s="76"/>
    </row>
    <row r="20" spans="1:17" x14ac:dyDescent="0.2">
      <c r="A20" s="8">
        <v>40330</v>
      </c>
      <c r="B20" s="16">
        <v>44451</v>
      </c>
      <c r="C20" s="16">
        <v>3420</v>
      </c>
      <c r="D20" s="16">
        <v>605.25957999999991</v>
      </c>
      <c r="E20" s="106">
        <v>301.01799999999997</v>
      </c>
      <c r="F20" s="106">
        <v>35.881999999999998</v>
      </c>
      <c r="G20" s="106">
        <v>1.5860000000000001</v>
      </c>
      <c r="H20" s="106">
        <v>0.50900000000000001</v>
      </c>
      <c r="I20" s="31" t="s">
        <v>30</v>
      </c>
      <c r="J20" s="31" t="s">
        <v>30</v>
      </c>
      <c r="K20" s="31" t="s">
        <v>30</v>
      </c>
      <c r="L20" s="31" t="s">
        <v>30</v>
      </c>
      <c r="M20" s="31" t="s">
        <v>30</v>
      </c>
      <c r="N20" s="31" t="s">
        <v>30</v>
      </c>
      <c r="O20" s="31" t="s">
        <v>30</v>
      </c>
      <c r="P20" s="18" t="s">
        <v>30</v>
      </c>
      <c r="Q20" s="76"/>
    </row>
    <row r="21" spans="1:17" x14ac:dyDescent="0.2">
      <c r="A21" s="8">
        <v>40360</v>
      </c>
      <c r="B21" s="16">
        <v>43976</v>
      </c>
      <c r="C21" s="16">
        <v>3389</v>
      </c>
      <c r="D21" s="16">
        <v>723.20362</v>
      </c>
      <c r="E21" s="106">
        <v>300.822</v>
      </c>
      <c r="F21" s="106">
        <v>35.976999999999997</v>
      </c>
      <c r="G21" s="106">
        <v>1.21</v>
      </c>
      <c r="H21" s="106">
        <v>0.41899999999999998</v>
      </c>
      <c r="I21" s="31" t="s">
        <v>30</v>
      </c>
      <c r="J21" s="31" t="s">
        <v>30</v>
      </c>
      <c r="K21" s="31" t="s">
        <v>30</v>
      </c>
      <c r="L21" s="31" t="s">
        <v>30</v>
      </c>
      <c r="M21" s="31" t="s">
        <v>30</v>
      </c>
      <c r="N21" s="31" t="s">
        <v>30</v>
      </c>
      <c r="O21" s="31" t="s">
        <v>30</v>
      </c>
      <c r="P21" s="18" t="s">
        <v>30</v>
      </c>
      <c r="Q21" s="76"/>
    </row>
    <row r="22" spans="1:17" x14ac:dyDescent="0.2">
      <c r="A22" s="8">
        <v>40391</v>
      </c>
      <c r="B22" s="16">
        <v>42179</v>
      </c>
      <c r="C22" s="16">
        <v>3270</v>
      </c>
      <c r="D22" s="16">
        <v>632.79250999999999</v>
      </c>
      <c r="E22" s="106">
        <v>300.57900000000001</v>
      </c>
      <c r="F22" s="106">
        <v>35.997</v>
      </c>
      <c r="G22" s="106">
        <v>1.135</v>
      </c>
      <c r="H22" s="106">
        <v>0.34200000000000003</v>
      </c>
      <c r="I22" s="31" t="s">
        <v>30</v>
      </c>
      <c r="J22" s="31" t="s">
        <v>30</v>
      </c>
      <c r="K22" s="31" t="s">
        <v>30</v>
      </c>
      <c r="L22" s="31" t="s">
        <v>30</v>
      </c>
      <c r="M22" s="31" t="s">
        <v>30</v>
      </c>
      <c r="N22" s="31" t="s">
        <v>30</v>
      </c>
      <c r="O22" s="31" t="s">
        <v>30</v>
      </c>
      <c r="P22" s="18" t="s">
        <v>30</v>
      </c>
      <c r="Q22" s="76"/>
    </row>
    <row r="23" spans="1:17" x14ac:dyDescent="0.2">
      <c r="A23" s="8">
        <v>40422</v>
      </c>
      <c r="B23" s="16">
        <v>42410</v>
      </c>
      <c r="C23" s="16">
        <v>3291</v>
      </c>
      <c r="D23" s="16">
        <v>599.56036000000006</v>
      </c>
      <c r="E23" s="106">
        <v>300.48200000000003</v>
      </c>
      <c r="F23" s="106">
        <v>36.049999999999997</v>
      </c>
      <c r="G23" s="106">
        <v>1.2470000000000001</v>
      </c>
      <c r="H23" s="106">
        <v>0.39100000000000001</v>
      </c>
      <c r="I23" s="31" t="s">
        <v>30</v>
      </c>
      <c r="J23" s="31" t="s">
        <v>30</v>
      </c>
      <c r="K23" s="31" t="s">
        <v>30</v>
      </c>
      <c r="L23" s="31" t="s">
        <v>30</v>
      </c>
      <c r="M23" s="31" t="s">
        <v>30</v>
      </c>
      <c r="N23" s="31" t="s">
        <v>30</v>
      </c>
      <c r="O23" s="31" t="s">
        <v>30</v>
      </c>
      <c r="P23" s="18" t="s">
        <v>30</v>
      </c>
      <c r="Q23" s="76"/>
    </row>
    <row r="24" spans="1:17" x14ac:dyDescent="0.2">
      <c r="A24" s="8">
        <v>40452</v>
      </c>
      <c r="B24" s="16">
        <v>42688</v>
      </c>
      <c r="C24" s="16">
        <v>3313</v>
      </c>
      <c r="D24" s="16">
        <v>1255.8185100000001</v>
      </c>
      <c r="E24" s="106">
        <v>300.03300000000002</v>
      </c>
      <c r="F24" s="106">
        <v>36.003</v>
      </c>
      <c r="G24" s="106">
        <v>1.3340000000000001</v>
      </c>
      <c r="H24" s="106">
        <v>0.42199999999999999</v>
      </c>
      <c r="I24" s="31" t="s">
        <v>30</v>
      </c>
      <c r="J24" s="31" t="s">
        <v>30</v>
      </c>
      <c r="K24" s="31" t="s">
        <v>30</v>
      </c>
      <c r="L24" s="31" t="s">
        <v>30</v>
      </c>
      <c r="M24" s="31" t="s">
        <v>30</v>
      </c>
      <c r="N24" s="31" t="s">
        <v>30</v>
      </c>
      <c r="O24" s="31" t="s">
        <v>30</v>
      </c>
      <c r="P24" s="18" t="s">
        <v>30</v>
      </c>
      <c r="Q24" s="76"/>
    </row>
    <row r="25" spans="1:17" x14ac:dyDescent="0.2">
      <c r="A25" s="8">
        <v>40483</v>
      </c>
      <c r="B25" s="16">
        <v>39229</v>
      </c>
      <c r="C25" s="16">
        <v>3082</v>
      </c>
      <c r="D25" s="16">
        <v>1031.7728500000001</v>
      </c>
      <c r="E25" s="106">
        <v>300.28300000000002</v>
      </c>
      <c r="F25" s="106">
        <v>36.203000000000003</v>
      </c>
      <c r="G25" s="106">
        <v>1.0900000000000001</v>
      </c>
      <c r="H25" s="106">
        <v>0.34499999999999997</v>
      </c>
      <c r="I25" s="31" t="s">
        <v>30</v>
      </c>
      <c r="J25" s="31" t="s">
        <v>30</v>
      </c>
      <c r="K25" s="31" t="s">
        <v>30</v>
      </c>
      <c r="L25" s="31" t="s">
        <v>30</v>
      </c>
      <c r="M25" s="31" t="s">
        <v>30</v>
      </c>
      <c r="N25" s="31" t="s">
        <v>30</v>
      </c>
      <c r="O25" s="31" t="s">
        <v>30</v>
      </c>
      <c r="P25" s="18" t="s">
        <v>30</v>
      </c>
      <c r="Q25" s="76"/>
    </row>
    <row r="26" spans="1:17" x14ac:dyDescent="0.2">
      <c r="A26" s="9">
        <v>40513</v>
      </c>
      <c r="B26" s="17">
        <v>45981</v>
      </c>
      <c r="C26" s="17">
        <v>3614</v>
      </c>
      <c r="D26" s="17">
        <v>732.22612000000004</v>
      </c>
      <c r="E26" s="107">
        <v>300.40499999999997</v>
      </c>
      <c r="F26" s="107">
        <v>36.439</v>
      </c>
      <c r="G26" s="107">
        <v>0.91800000000000004</v>
      </c>
      <c r="H26" s="107">
        <v>0.311</v>
      </c>
      <c r="I26" s="33" t="s">
        <v>30</v>
      </c>
      <c r="J26" s="33" t="s">
        <v>30</v>
      </c>
      <c r="K26" s="33" t="s">
        <v>30</v>
      </c>
      <c r="L26" s="33" t="s">
        <v>30</v>
      </c>
      <c r="M26" s="33" t="s">
        <v>30</v>
      </c>
      <c r="N26" s="33" t="s">
        <v>30</v>
      </c>
      <c r="O26" s="33" t="s">
        <v>30</v>
      </c>
      <c r="P26" s="19" t="s">
        <v>30</v>
      </c>
      <c r="Q26" s="77"/>
    </row>
    <row r="27" spans="1:17" x14ac:dyDescent="0.2">
      <c r="A27" s="8">
        <v>40544</v>
      </c>
      <c r="B27" s="16">
        <v>39734</v>
      </c>
      <c r="C27" s="16">
        <v>3134</v>
      </c>
      <c r="D27" s="16">
        <v>765.06646999999998</v>
      </c>
      <c r="E27" s="108">
        <v>300.99900000000002</v>
      </c>
      <c r="F27" s="108">
        <v>36.667000000000002</v>
      </c>
      <c r="G27" s="108">
        <v>1.403</v>
      </c>
      <c r="H27" s="108">
        <v>0.48799999999999999</v>
      </c>
      <c r="I27" s="32" t="s">
        <v>30</v>
      </c>
      <c r="J27" s="32" t="s">
        <v>30</v>
      </c>
      <c r="K27" s="32" t="s">
        <v>30</v>
      </c>
      <c r="L27" s="32" t="s">
        <v>30</v>
      </c>
      <c r="M27" s="32" t="s">
        <v>30</v>
      </c>
      <c r="N27" s="32" t="s">
        <v>30</v>
      </c>
      <c r="O27" s="32" t="s">
        <v>30</v>
      </c>
      <c r="P27" s="69" t="s">
        <v>30</v>
      </c>
      <c r="Q27" s="75"/>
    </row>
    <row r="28" spans="1:17" x14ac:dyDescent="0.2">
      <c r="A28" s="8">
        <v>40575</v>
      </c>
      <c r="B28" s="16">
        <v>43159</v>
      </c>
      <c r="C28" s="16">
        <v>3443</v>
      </c>
      <c r="D28" s="16">
        <v>821.80469999999991</v>
      </c>
      <c r="E28" s="106">
        <v>299.85500000000002</v>
      </c>
      <c r="F28" s="106">
        <v>36.631999999999998</v>
      </c>
      <c r="G28" s="106">
        <v>1.3839999999999999</v>
      </c>
      <c r="H28" s="106">
        <v>0.45800000000000002</v>
      </c>
      <c r="I28" s="31" t="s">
        <v>30</v>
      </c>
      <c r="J28" s="31" t="s">
        <v>30</v>
      </c>
      <c r="K28" s="31" t="s">
        <v>30</v>
      </c>
      <c r="L28" s="31" t="s">
        <v>30</v>
      </c>
      <c r="M28" s="31" t="s">
        <v>30</v>
      </c>
      <c r="N28" s="31" t="s">
        <v>30</v>
      </c>
      <c r="O28" s="31" t="s">
        <v>30</v>
      </c>
      <c r="P28" s="18" t="s">
        <v>30</v>
      </c>
      <c r="Q28" s="76"/>
    </row>
    <row r="29" spans="1:17" x14ac:dyDescent="0.2">
      <c r="A29" s="8">
        <v>40603</v>
      </c>
      <c r="B29" s="16">
        <v>44852</v>
      </c>
      <c r="C29" s="16">
        <v>3592</v>
      </c>
      <c r="D29" s="16">
        <v>728.07994999999994</v>
      </c>
      <c r="E29" s="106">
        <v>299.73899999999998</v>
      </c>
      <c r="F29" s="106">
        <v>36.798999999999999</v>
      </c>
      <c r="G29" s="106">
        <v>1.25</v>
      </c>
      <c r="H29" s="106">
        <v>0.45600000000000002</v>
      </c>
      <c r="I29" s="31" t="s">
        <v>30</v>
      </c>
      <c r="J29" s="31" t="s">
        <v>30</v>
      </c>
      <c r="K29" s="31" t="s">
        <v>30</v>
      </c>
      <c r="L29" s="31" t="s">
        <v>30</v>
      </c>
      <c r="M29" s="31" t="s">
        <v>30</v>
      </c>
      <c r="N29" s="31" t="s">
        <v>30</v>
      </c>
      <c r="O29" s="31" t="s">
        <v>30</v>
      </c>
      <c r="P29" s="18" t="s">
        <v>30</v>
      </c>
      <c r="Q29" s="76"/>
    </row>
    <row r="30" spans="1:17" x14ac:dyDescent="0.2">
      <c r="A30" s="8">
        <v>40634</v>
      </c>
      <c r="B30" s="16">
        <v>44947</v>
      </c>
      <c r="C30" s="16">
        <v>3655</v>
      </c>
      <c r="D30" s="16">
        <v>626.58207000000004</v>
      </c>
      <c r="E30" s="106">
        <v>299.50900000000001</v>
      </c>
      <c r="F30" s="106">
        <v>36.921999999999997</v>
      </c>
      <c r="G30" s="106">
        <v>1.363</v>
      </c>
      <c r="H30" s="106">
        <v>0.48199999999999998</v>
      </c>
      <c r="I30" s="31" t="s">
        <v>30</v>
      </c>
      <c r="J30" s="31" t="s">
        <v>30</v>
      </c>
      <c r="K30" s="31" t="s">
        <v>30</v>
      </c>
      <c r="L30" s="31" t="s">
        <v>30</v>
      </c>
      <c r="M30" s="31" t="s">
        <v>30</v>
      </c>
      <c r="N30" s="31" t="s">
        <v>30</v>
      </c>
      <c r="O30" s="31" t="s">
        <v>30</v>
      </c>
      <c r="P30" s="18" t="s">
        <v>30</v>
      </c>
      <c r="Q30" s="76"/>
    </row>
    <row r="31" spans="1:17" x14ac:dyDescent="0.2">
      <c r="A31" s="8">
        <v>40664</v>
      </c>
      <c r="B31" s="16">
        <v>39605</v>
      </c>
      <c r="C31" s="16">
        <v>3263</v>
      </c>
      <c r="D31" s="16">
        <v>780.7914300000001</v>
      </c>
      <c r="E31" s="106">
        <v>299.27600000000001</v>
      </c>
      <c r="F31" s="106">
        <v>37.036999999999999</v>
      </c>
      <c r="G31" s="106">
        <v>1.2689999999999999</v>
      </c>
      <c r="H31" s="106">
        <v>0.47299999999999998</v>
      </c>
      <c r="I31" s="31" t="s">
        <v>30</v>
      </c>
      <c r="J31" s="31" t="s">
        <v>30</v>
      </c>
      <c r="K31" s="31" t="s">
        <v>30</v>
      </c>
      <c r="L31" s="31" t="s">
        <v>30</v>
      </c>
      <c r="M31" s="31" t="s">
        <v>30</v>
      </c>
      <c r="N31" s="31" t="s">
        <v>30</v>
      </c>
      <c r="O31" s="31" t="s">
        <v>30</v>
      </c>
      <c r="P31" s="18" t="s">
        <v>30</v>
      </c>
      <c r="Q31" s="76"/>
    </row>
    <row r="32" spans="1:17" x14ac:dyDescent="0.2">
      <c r="A32" s="8">
        <v>40695</v>
      </c>
      <c r="B32" s="16">
        <v>44659</v>
      </c>
      <c r="C32" s="16">
        <v>3681</v>
      </c>
      <c r="D32" s="16">
        <v>601.05503999999996</v>
      </c>
      <c r="E32" s="106">
        <v>299.20699999999999</v>
      </c>
      <c r="F32" s="106">
        <v>37.213999999999999</v>
      </c>
      <c r="G32" s="106">
        <v>1.256</v>
      </c>
      <c r="H32" s="106">
        <v>0.40400000000000003</v>
      </c>
      <c r="I32" s="31" t="s">
        <v>30</v>
      </c>
      <c r="J32" s="31" t="s">
        <v>30</v>
      </c>
      <c r="K32" s="31" t="s">
        <v>30</v>
      </c>
      <c r="L32" s="31" t="s">
        <v>30</v>
      </c>
      <c r="M32" s="31" t="s">
        <v>30</v>
      </c>
      <c r="N32" s="31" t="s">
        <v>30</v>
      </c>
      <c r="O32" s="31" t="s">
        <v>30</v>
      </c>
      <c r="P32" s="18" t="s">
        <v>30</v>
      </c>
      <c r="Q32" s="76"/>
    </row>
    <row r="33" spans="1:17" x14ac:dyDescent="0.2">
      <c r="A33" s="8">
        <v>40725</v>
      </c>
      <c r="B33" s="16">
        <v>40999</v>
      </c>
      <c r="C33" s="16">
        <v>3359</v>
      </c>
      <c r="D33" s="16">
        <v>466.54028999999997</v>
      </c>
      <c r="E33" s="106">
        <v>299.26900000000001</v>
      </c>
      <c r="F33" s="106">
        <v>37.316000000000003</v>
      </c>
      <c r="G33" s="106">
        <v>1.1220000000000001</v>
      </c>
      <c r="H33" s="106">
        <v>0.36199999999999999</v>
      </c>
      <c r="I33" s="31" t="s">
        <v>30</v>
      </c>
      <c r="J33" s="31" t="s">
        <v>30</v>
      </c>
      <c r="K33" s="31" t="s">
        <v>30</v>
      </c>
      <c r="L33" s="31" t="s">
        <v>30</v>
      </c>
      <c r="M33" s="31" t="s">
        <v>30</v>
      </c>
      <c r="N33" s="31" t="s">
        <v>30</v>
      </c>
      <c r="O33" s="31" t="s">
        <v>30</v>
      </c>
      <c r="P33" s="18" t="s">
        <v>30</v>
      </c>
      <c r="Q33" s="76"/>
    </row>
    <row r="34" spans="1:17" x14ac:dyDescent="0.2">
      <c r="A34" s="8">
        <v>40756</v>
      </c>
      <c r="B34" s="16">
        <v>46510</v>
      </c>
      <c r="C34" s="16">
        <v>3840</v>
      </c>
      <c r="D34" s="16">
        <v>502.11838</v>
      </c>
      <c r="E34" s="106">
        <v>299.05099999999999</v>
      </c>
      <c r="F34" s="106">
        <v>37.386000000000003</v>
      </c>
      <c r="G34" s="106">
        <v>1.1060000000000001</v>
      </c>
      <c r="H34" s="106">
        <v>0.40200000000000002</v>
      </c>
      <c r="I34" s="31" t="s">
        <v>30</v>
      </c>
      <c r="J34" s="31" t="s">
        <v>30</v>
      </c>
      <c r="K34" s="31" t="s">
        <v>30</v>
      </c>
      <c r="L34" s="31" t="s">
        <v>30</v>
      </c>
      <c r="M34" s="31" t="s">
        <v>30</v>
      </c>
      <c r="N34" s="31" t="s">
        <v>30</v>
      </c>
      <c r="O34" s="31" t="s">
        <v>30</v>
      </c>
      <c r="P34" s="18" t="s">
        <v>30</v>
      </c>
      <c r="Q34" s="76"/>
    </row>
    <row r="35" spans="1:17" x14ac:dyDescent="0.2">
      <c r="A35" s="8">
        <v>40787</v>
      </c>
      <c r="B35" s="16">
        <v>42884</v>
      </c>
      <c r="C35" s="16">
        <v>3570</v>
      </c>
      <c r="D35" s="16">
        <v>574.82299999999998</v>
      </c>
      <c r="E35" s="106">
        <v>298.92200000000003</v>
      </c>
      <c r="F35" s="106">
        <v>37.466000000000001</v>
      </c>
      <c r="G35" s="106">
        <v>1.1279999999999999</v>
      </c>
      <c r="H35" s="106">
        <v>0.39800000000000002</v>
      </c>
      <c r="I35" s="31" t="s">
        <v>30</v>
      </c>
      <c r="J35" s="31" t="s">
        <v>30</v>
      </c>
      <c r="K35" s="31" t="s">
        <v>30</v>
      </c>
      <c r="L35" s="31" t="s">
        <v>30</v>
      </c>
      <c r="M35" s="31" t="s">
        <v>30</v>
      </c>
      <c r="N35" s="31" t="s">
        <v>30</v>
      </c>
      <c r="O35" s="31" t="s">
        <v>30</v>
      </c>
      <c r="P35" s="18" t="s">
        <v>30</v>
      </c>
      <c r="Q35" s="76"/>
    </row>
    <row r="36" spans="1:17" x14ac:dyDescent="0.2">
      <c r="A36" s="8">
        <v>40817</v>
      </c>
      <c r="B36" s="16">
        <v>42973</v>
      </c>
      <c r="C36" s="16">
        <v>3591</v>
      </c>
      <c r="D36" s="16">
        <v>1051.1429900000001</v>
      </c>
      <c r="E36" s="106">
        <v>298.53300000000002</v>
      </c>
      <c r="F36" s="106">
        <v>37.534999999999997</v>
      </c>
      <c r="G36" s="106">
        <v>1.1890000000000001</v>
      </c>
      <c r="H36" s="106">
        <v>0.4</v>
      </c>
      <c r="I36" s="31" t="s">
        <v>30</v>
      </c>
      <c r="J36" s="31" t="s">
        <v>30</v>
      </c>
      <c r="K36" s="31" t="s">
        <v>30</v>
      </c>
      <c r="L36" s="31" t="s">
        <v>30</v>
      </c>
      <c r="M36" s="31" t="s">
        <v>30</v>
      </c>
      <c r="N36" s="31" t="s">
        <v>30</v>
      </c>
      <c r="O36" s="31" t="s">
        <v>30</v>
      </c>
      <c r="P36" s="18" t="s">
        <v>30</v>
      </c>
      <c r="Q36" s="76"/>
    </row>
    <row r="37" spans="1:17" x14ac:dyDescent="0.2">
      <c r="A37" s="8">
        <v>40848</v>
      </c>
      <c r="B37" s="16">
        <v>39796</v>
      </c>
      <c r="C37" s="16">
        <v>3355</v>
      </c>
      <c r="D37" s="16">
        <v>741.1487800000001</v>
      </c>
      <c r="E37" s="106">
        <v>299.14100000000002</v>
      </c>
      <c r="F37" s="106">
        <v>37.814999999999998</v>
      </c>
      <c r="G37" s="106">
        <v>1.2</v>
      </c>
      <c r="H37" s="106">
        <v>0.40400000000000003</v>
      </c>
      <c r="I37" s="31" t="s">
        <v>30</v>
      </c>
      <c r="J37" s="31" t="s">
        <v>30</v>
      </c>
      <c r="K37" s="31" t="s">
        <v>30</v>
      </c>
      <c r="L37" s="31" t="s">
        <v>30</v>
      </c>
      <c r="M37" s="31" t="s">
        <v>30</v>
      </c>
      <c r="N37" s="31" t="s">
        <v>30</v>
      </c>
      <c r="O37" s="31" t="s">
        <v>30</v>
      </c>
      <c r="P37" s="18" t="s">
        <v>30</v>
      </c>
      <c r="Q37" s="76"/>
    </row>
    <row r="38" spans="1:17" x14ac:dyDescent="0.2">
      <c r="A38" s="9">
        <v>40878</v>
      </c>
      <c r="B38" s="17">
        <v>46544</v>
      </c>
      <c r="C38" s="17">
        <v>3911</v>
      </c>
      <c r="D38" s="17">
        <v>618.96804999999995</v>
      </c>
      <c r="E38" s="107">
        <v>299.38900000000001</v>
      </c>
      <c r="F38" s="107">
        <v>37.985999999999997</v>
      </c>
      <c r="G38" s="107">
        <v>0.90700000000000003</v>
      </c>
      <c r="H38" s="107">
        <v>0.30099999999999999</v>
      </c>
      <c r="I38" s="33" t="s">
        <v>30</v>
      </c>
      <c r="J38" s="33" t="s">
        <v>30</v>
      </c>
      <c r="K38" s="33" t="s">
        <v>30</v>
      </c>
      <c r="L38" s="33" t="s">
        <v>30</v>
      </c>
      <c r="M38" s="33" t="s">
        <v>30</v>
      </c>
      <c r="N38" s="33" t="s">
        <v>30</v>
      </c>
      <c r="O38" s="33" t="s">
        <v>30</v>
      </c>
      <c r="P38" s="19" t="s">
        <v>30</v>
      </c>
      <c r="Q38" s="77"/>
    </row>
    <row r="39" spans="1:17" x14ac:dyDescent="0.2">
      <c r="A39" s="8">
        <v>40909</v>
      </c>
      <c r="B39" s="16">
        <v>41699</v>
      </c>
      <c r="C39" s="16">
        <v>3543</v>
      </c>
      <c r="D39" s="16">
        <v>760.80518000000006</v>
      </c>
      <c r="E39" s="108">
        <v>299.245</v>
      </c>
      <c r="F39" s="108">
        <v>38.042999999999999</v>
      </c>
      <c r="G39" s="108">
        <v>1.1359999999999999</v>
      </c>
      <c r="H39" s="108">
        <v>0.38100000000000001</v>
      </c>
      <c r="I39" s="31" t="s">
        <v>30</v>
      </c>
      <c r="J39" s="31" t="s">
        <v>30</v>
      </c>
      <c r="K39" s="32">
        <v>146.97</v>
      </c>
      <c r="L39" s="32">
        <v>95.83</v>
      </c>
      <c r="M39" s="32" t="s">
        <v>30</v>
      </c>
      <c r="N39" s="32" t="s">
        <v>30</v>
      </c>
      <c r="O39" s="32" t="s">
        <v>30</v>
      </c>
      <c r="P39" s="69" t="s">
        <v>30</v>
      </c>
      <c r="Q39" s="75"/>
    </row>
    <row r="40" spans="1:17" x14ac:dyDescent="0.2">
      <c r="A40" s="8">
        <v>40940</v>
      </c>
      <c r="B40" s="16">
        <v>45225</v>
      </c>
      <c r="C40" s="16">
        <v>3842</v>
      </c>
      <c r="D40" s="16">
        <v>662.99068000000011</v>
      </c>
      <c r="E40" s="106">
        <v>298.21199999999999</v>
      </c>
      <c r="F40" s="106">
        <v>37.991</v>
      </c>
      <c r="G40" s="106">
        <v>1.1919999999999999</v>
      </c>
      <c r="H40" s="106">
        <v>0.43</v>
      </c>
      <c r="I40" s="31" t="s">
        <v>30</v>
      </c>
      <c r="J40" s="31" t="s">
        <v>30</v>
      </c>
      <c r="K40" s="31">
        <v>147.03</v>
      </c>
      <c r="L40" s="31">
        <v>96.14</v>
      </c>
      <c r="M40" s="31" t="s">
        <v>30</v>
      </c>
      <c r="N40" s="31" t="s">
        <v>30</v>
      </c>
      <c r="O40" s="31" t="s">
        <v>30</v>
      </c>
      <c r="P40" s="18" t="s">
        <v>30</v>
      </c>
      <c r="Q40" s="76"/>
    </row>
    <row r="41" spans="1:17" x14ac:dyDescent="0.2">
      <c r="A41" s="8">
        <v>40969</v>
      </c>
      <c r="B41" s="16">
        <v>47575</v>
      </c>
      <c r="C41" s="16">
        <v>4056</v>
      </c>
      <c r="D41" s="16">
        <v>684.99117000000012</v>
      </c>
      <c r="E41" s="106">
        <v>298.00599999999997</v>
      </c>
      <c r="F41" s="106">
        <v>38.08</v>
      </c>
      <c r="G41" s="106">
        <v>1.2509999999999999</v>
      </c>
      <c r="H41" s="106">
        <v>0.46400000000000002</v>
      </c>
      <c r="I41" s="31" t="s">
        <v>30</v>
      </c>
      <c r="J41" s="31" t="s">
        <v>30</v>
      </c>
      <c r="K41" s="31">
        <v>147.08000000000001</v>
      </c>
      <c r="L41" s="31">
        <v>96.37</v>
      </c>
      <c r="M41" s="31" t="s">
        <v>30</v>
      </c>
      <c r="N41" s="31" t="s">
        <v>30</v>
      </c>
      <c r="O41" s="31" t="s">
        <v>30</v>
      </c>
      <c r="P41" s="18" t="s">
        <v>30</v>
      </c>
      <c r="Q41" s="76"/>
    </row>
    <row r="42" spans="1:17" x14ac:dyDescent="0.2">
      <c r="A42" s="8">
        <v>41000</v>
      </c>
      <c r="B42" s="16">
        <v>43675.328269999998</v>
      </c>
      <c r="C42" s="16">
        <v>3738.5271199999988</v>
      </c>
      <c r="D42" s="16">
        <v>696.10478999999998</v>
      </c>
      <c r="E42" s="106">
        <v>297.92399999999998</v>
      </c>
      <c r="F42" s="106">
        <v>38.270000000000003</v>
      </c>
      <c r="G42" s="106">
        <v>1.2130000000000001</v>
      </c>
      <c r="H42" s="106">
        <v>0.41699999999999998</v>
      </c>
      <c r="I42" s="31" t="s">
        <v>30</v>
      </c>
      <c r="J42" s="31" t="s">
        <v>30</v>
      </c>
      <c r="K42" s="31">
        <v>147.09</v>
      </c>
      <c r="L42" s="31">
        <v>96.57</v>
      </c>
      <c r="M42" s="31" t="s">
        <v>30</v>
      </c>
      <c r="N42" s="31" t="s">
        <v>30</v>
      </c>
      <c r="O42" s="31" t="s">
        <v>30</v>
      </c>
      <c r="P42" s="18" t="s">
        <v>30</v>
      </c>
      <c r="Q42" s="76"/>
    </row>
    <row r="43" spans="1:17" x14ac:dyDescent="0.2">
      <c r="A43" s="8">
        <v>41030</v>
      </c>
      <c r="B43" s="16">
        <v>42457.671730000002</v>
      </c>
      <c r="C43" s="16">
        <v>3668.4728800000012</v>
      </c>
      <c r="D43" s="16">
        <v>655.61029000000008</v>
      </c>
      <c r="E43" s="106">
        <v>297.63400000000001</v>
      </c>
      <c r="F43" s="106">
        <v>38.359000000000002</v>
      </c>
      <c r="G43" s="106">
        <v>1.24</v>
      </c>
      <c r="H43" s="106">
        <v>0.34499999999999997</v>
      </c>
      <c r="I43" s="31" t="s">
        <v>30</v>
      </c>
      <c r="J43" s="31" t="s">
        <v>30</v>
      </c>
      <c r="K43" s="31">
        <v>147.09</v>
      </c>
      <c r="L43" s="31">
        <v>96.67</v>
      </c>
      <c r="M43" s="31" t="s">
        <v>30</v>
      </c>
      <c r="N43" s="31" t="s">
        <v>30</v>
      </c>
      <c r="O43" s="31" t="s">
        <v>30</v>
      </c>
      <c r="P43" s="18" t="s">
        <v>30</v>
      </c>
      <c r="Q43" s="76"/>
    </row>
    <row r="44" spans="1:17" x14ac:dyDescent="0.2">
      <c r="A44" s="8">
        <v>41061</v>
      </c>
      <c r="B44" s="16">
        <v>46846</v>
      </c>
      <c r="C44" s="16">
        <v>4042</v>
      </c>
      <c r="D44" s="16">
        <v>588.25380000000007</v>
      </c>
      <c r="E44" s="106">
        <v>297.53199999999998</v>
      </c>
      <c r="F44" s="106">
        <v>38.375</v>
      </c>
      <c r="G44" s="106">
        <v>1.2829999999999999</v>
      </c>
      <c r="H44" s="106">
        <v>0.44600000000000001</v>
      </c>
      <c r="I44" s="31" t="s">
        <v>30</v>
      </c>
      <c r="J44" s="31" t="s">
        <v>30</v>
      </c>
      <c r="K44" s="31">
        <v>147.05000000000001</v>
      </c>
      <c r="L44" s="31">
        <v>96.72</v>
      </c>
      <c r="M44" s="31" t="s">
        <v>30</v>
      </c>
      <c r="N44" s="31" t="s">
        <v>30</v>
      </c>
      <c r="O44" s="31" t="s">
        <v>30</v>
      </c>
      <c r="P44" s="18" t="s">
        <v>30</v>
      </c>
      <c r="Q44" s="76"/>
    </row>
    <row r="45" spans="1:17" x14ac:dyDescent="0.2">
      <c r="A45" s="8">
        <v>41091</v>
      </c>
      <c r="B45" s="16">
        <v>40681</v>
      </c>
      <c r="C45" s="16">
        <v>3519</v>
      </c>
      <c r="D45" s="16">
        <v>527.75270999999998</v>
      </c>
      <c r="E45" s="106">
        <v>298.06400000000002</v>
      </c>
      <c r="F45" s="106">
        <v>38.597999999999999</v>
      </c>
      <c r="G45" s="106">
        <v>1.1399999999999999</v>
      </c>
      <c r="H45" s="106">
        <v>0.39200000000000002</v>
      </c>
      <c r="I45" s="31" t="s">
        <v>30</v>
      </c>
      <c r="J45" s="31" t="s">
        <v>30</v>
      </c>
      <c r="K45" s="31">
        <v>147.02000000000001</v>
      </c>
      <c r="L45" s="31">
        <v>96.76</v>
      </c>
      <c r="M45" s="31" t="s">
        <v>30</v>
      </c>
      <c r="N45" s="31" t="s">
        <v>30</v>
      </c>
      <c r="O45" s="31" t="s">
        <v>30</v>
      </c>
      <c r="P45" s="18" t="s">
        <v>30</v>
      </c>
      <c r="Q45" s="76"/>
    </row>
    <row r="46" spans="1:17" x14ac:dyDescent="0.2">
      <c r="A46" s="8">
        <v>41122</v>
      </c>
      <c r="B46" s="16">
        <v>47254</v>
      </c>
      <c r="C46" s="16">
        <v>4091.9999999999995</v>
      </c>
      <c r="D46" s="16">
        <v>506.17818999999997</v>
      </c>
      <c r="E46" s="106">
        <v>296.98</v>
      </c>
      <c r="F46" s="106">
        <v>38.454999999999998</v>
      </c>
      <c r="G46" s="106">
        <v>1.022</v>
      </c>
      <c r="H46" s="106">
        <v>0.36399999999999999</v>
      </c>
      <c r="I46" s="31" t="s">
        <v>30</v>
      </c>
      <c r="J46" s="31" t="s">
        <v>30</v>
      </c>
      <c r="K46" s="31">
        <v>146.97</v>
      </c>
      <c r="L46" s="31">
        <v>96.82</v>
      </c>
      <c r="M46" s="31" t="s">
        <v>30</v>
      </c>
      <c r="N46" s="31" t="s">
        <v>30</v>
      </c>
      <c r="O46" s="31" t="s">
        <v>30</v>
      </c>
      <c r="P46" s="18" t="s">
        <v>30</v>
      </c>
      <c r="Q46" s="76"/>
    </row>
    <row r="47" spans="1:17" x14ac:dyDescent="0.2">
      <c r="A47" s="8">
        <v>41153</v>
      </c>
      <c r="B47" s="16">
        <v>40771</v>
      </c>
      <c r="C47" s="16">
        <v>3554</v>
      </c>
      <c r="D47" s="16">
        <v>677.07182</v>
      </c>
      <c r="E47" s="106">
        <v>296.56799999999998</v>
      </c>
      <c r="F47" s="106">
        <v>38.470999999999997</v>
      </c>
      <c r="G47" s="106">
        <v>1.1850000000000001</v>
      </c>
      <c r="H47" s="106">
        <v>0.39700000000000002</v>
      </c>
      <c r="I47" s="31" t="s">
        <v>30</v>
      </c>
      <c r="J47" s="31" t="s">
        <v>30</v>
      </c>
      <c r="K47" s="31">
        <v>147.03</v>
      </c>
      <c r="L47" s="31">
        <v>96.97</v>
      </c>
      <c r="M47" s="31" t="s">
        <v>30</v>
      </c>
      <c r="N47" s="31" t="s">
        <v>30</v>
      </c>
      <c r="O47" s="31" t="s">
        <v>30</v>
      </c>
      <c r="P47" s="18" t="s">
        <v>30</v>
      </c>
      <c r="Q47" s="76"/>
    </row>
    <row r="48" spans="1:17" x14ac:dyDescent="0.2">
      <c r="A48" s="8">
        <v>41183</v>
      </c>
      <c r="B48" s="16">
        <v>48442</v>
      </c>
      <c r="C48" s="16">
        <v>4236</v>
      </c>
      <c r="D48" s="16">
        <v>1093.1284099999998</v>
      </c>
      <c r="E48" s="106">
        <v>296.79899999999998</v>
      </c>
      <c r="F48" s="106">
        <v>38.643999999999998</v>
      </c>
      <c r="G48" s="106">
        <v>1.3660000000000001</v>
      </c>
      <c r="H48" s="106">
        <v>0.435</v>
      </c>
      <c r="I48" s="31" t="s">
        <v>30</v>
      </c>
      <c r="J48" s="31" t="s">
        <v>30</v>
      </c>
      <c r="K48" s="31">
        <v>147.11000000000001</v>
      </c>
      <c r="L48" s="31">
        <v>97.13</v>
      </c>
      <c r="M48" s="31" t="s">
        <v>30</v>
      </c>
      <c r="N48" s="31" t="s">
        <v>30</v>
      </c>
      <c r="O48" s="31" t="s">
        <v>30</v>
      </c>
      <c r="P48" s="18" t="s">
        <v>30</v>
      </c>
      <c r="Q48" s="76"/>
    </row>
    <row r="49" spans="1:17" x14ac:dyDescent="0.2">
      <c r="A49" s="8">
        <v>41214</v>
      </c>
      <c r="B49" s="16">
        <v>44766</v>
      </c>
      <c r="C49" s="16">
        <v>3971</v>
      </c>
      <c r="D49" s="16">
        <v>880.57216000000005</v>
      </c>
      <c r="E49" s="106">
        <v>297.72699999999998</v>
      </c>
      <c r="F49" s="106">
        <v>38.951999999999998</v>
      </c>
      <c r="G49" s="106">
        <v>1.2390000000000001</v>
      </c>
      <c r="H49" s="106">
        <v>0.42799999999999999</v>
      </c>
      <c r="I49" s="31" t="s">
        <v>30</v>
      </c>
      <c r="J49" s="31" t="s">
        <v>30</v>
      </c>
      <c r="K49" s="31">
        <v>147.19999999999999</v>
      </c>
      <c r="L49" s="31">
        <v>97.3</v>
      </c>
      <c r="M49" s="31" t="s">
        <v>30</v>
      </c>
      <c r="N49" s="31" t="s">
        <v>30</v>
      </c>
      <c r="O49" s="31" t="s">
        <v>30</v>
      </c>
      <c r="P49" s="18" t="s">
        <v>30</v>
      </c>
      <c r="Q49" s="76"/>
    </row>
    <row r="50" spans="1:17" x14ac:dyDescent="0.2">
      <c r="A50" s="9">
        <v>41244</v>
      </c>
      <c r="B50" s="17">
        <v>44452</v>
      </c>
      <c r="C50" s="17">
        <v>3907</v>
      </c>
      <c r="D50" s="17">
        <v>535.58891000000006</v>
      </c>
      <c r="E50" s="107">
        <v>297.82799999999997</v>
      </c>
      <c r="F50" s="107">
        <v>39.048999999999999</v>
      </c>
      <c r="G50" s="107">
        <v>0.9</v>
      </c>
      <c r="H50" s="107">
        <v>0.33400000000000002</v>
      </c>
      <c r="I50" s="33" t="s">
        <v>30</v>
      </c>
      <c r="J50" s="33" t="s">
        <v>30</v>
      </c>
      <c r="K50" s="33">
        <v>147.25</v>
      </c>
      <c r="L50" s="33">
        <v>97.39</v>
      </c>
      <c r="M50" s="33" t="s">
        <v>30</v>
      </c>
      <c r="N50" s="33" t="s">
        <v>30</v>
      </c>
      <c r="O50" s="33" t="s">
        <v>30</v>
      </c>
      <c r="P50" s="19" t="s">
        <v>30</v>
      </c>
      <c r="Q50" s="77"/>
    </row>
    <row r="51" spans="1:17" x14ac:dyDescent="0.2">
      <c r="A51" s="8">
        <v>41275</v>
      </c>
      <c r="B51" s="16">
        <v>44567</v>
      </c>
      <c r="C51" s="16">
        <v>3987</v>
      </c>
      <c r="D51" s="16">
        <v>659.87117999999998</v>
      </c>
      <c r="E51" s="108">
        <v>297.81</v>
      </c>
      <c r="F51" s="108">
        <v>39.191000000000003</v>
      </c>
      <c r="G51" s="108">
        <v>1.0249999999999999</v>
      </c>
      <c r="H51" s="108">
        <v>0.29499999999999998</v>
      </c>
      <c r="I51" s="32" t="s">
        <v>30</v>
      </c>
      <c r="J51" s="32" t="s">
        <v>30</v>
      </c>
      <c r="K51" s="32">
        <v>151.66</v>
      </c>
      <c r="L51" s="32">
        <v>101.3</v>
      </c>
      <c r="M51" s="32" t="s">
        <v>30</v>
      </c>
      <c r="N51" s="32" t="s">
        <v>30</v>
      </c>
      <c r="O51" s="32" t="s">
        <v>30</v>
      </c>
      <c r="P51" s="69" t="s">
        <v>30</v>
      </c>
      <c r="Q51" s="75"/>
    </row>
    <row r="52" spans="1:17" x14ac:dyDescent="0.2">
      <c r="A52" s="8">
        <v>41306</v>
      </c>
      <c r="B52" s="16">
        <v>46096</v>
      </c>
      <c r="C52" s="16">
        <v>4146</v>
      </c>
      <c r="D52" s="16">
        <v>577.75815999999998</v>
      </c>
      <c r="E52" s="106">
        <v>296.26400000000001</v>
      </c>
      <c r="F52" s="106">
        <v>39.000999999999998</v>
      </c>
      <c r="G52" s="106">
        <v>1.397</v>
      </c>
      <c r="H52" s="106">
        <v>0.44600000000000001</v>
      </c>
      <c r="I52" s="31" t="s">
        <v>30</v>
      </c>
      <c r="J52" s="31" t="s">
        <v>30</v>
      </c>
      <c r="K52" s="31">
        <v>151.79</v>
      </c>
      <c r="L52" s="31">
        <v>101.76</v>
      </c>
      <c r="M52" s="31" t="s">
        <v>30</v>
      </c>
      <c r="N52" s="31" t="s">
        <v>30</v>
      </c>
      <c r="O52" s="31" t="s">
        <v>30</v>
      </c>
      <c r="P52" s="18" t="s">
        <v>30</v>
      </c>
      <c r="Q52" s="76"/>
    </row>
    <row r="53" spans="1:17" x14ac:dyDescent="0.2">
      <c r="A53" s="8">
        <v>41334</v>
      </c>
      <c r="B53" s="16">
        <v>45993</v>
      </c>
      <c r="C53" s="16">
        <v>4152</v>
      </c>
      <c r="D53" s="16">
        <v>512.21870000000001</v>
      </c>
      <c r="E53" s="106">
        <v>296.18599999999998</v>
      </c>
      <c r="F53" s="106">
        <v>39.106999999999999</v>
      </c>
      <c r="G53" s="106">
        <v>1.1870000000000001</v>
      </c>
      <c r="H53" s="106">
        <v>0.41599999999999998</v>
      </c>
      <c r="I53" s="31" t="s">
        <v>30</v>
      </c>
      <c r="J53" s="31" t="s">
        <v>30</v>
      </c>
      <c r="K53" s="31">
        <v>151.87</v>
      </c>
      <c r="L53" s="31">
        <v>101.95</v>
      </c>
      <c r="M53" s="31" t="s">
        <v>30</v>
      </c>
      <c r="N53" s="31" t="s">
        <v>30</v>
      </c>
      <c r="O53" s="31" t="s">
        <v>30</v>
      </c>
      <c r="P53" s="18" t="s">
        <v>30</v>
      </c>
      <c r="Q53" s="76"/>
    </row>
    <row r="54" spans="1:17" x14ac:dyDescent="0.2">
      <c r="A54" s="8">
        <v>41365</v>
      </c>
      <c r="B54" s="16">
        <v>46394</v>
      </c>
      <c r="C54" s="16">
        <v>4186</v>
      </c>
      <c r="D54" s="16">
        <v>633.70543999999995</v>
      </c>
      <c r="E54" s="106">
        <v>295.959</v>
      </c>
      <c r="F54" s="106">
        <v>39.204999999999998</v>
      </c>
      <c r="G54" s="106">
        <v>1.393</v>
      </c>
      <c r="H54" s="106">
        <v>0.505</v>
      </c>
      <c r="I54" s="31" t="s">
        <v>30</v>
      </c>
      <c r="J54" s="31" t="s">
        <v>30</v>
      </c>
      <c r="K54" s="31">
        <v>151.91999999999999</v>
      </c>
      <c r="L54" s="31">
        <v>102.11</v>
      </c>
      <c r="M54" s="31" t="s">
        <v>30</v>
      </c>
      <c r="N54" s="31" t="s">
        <v>30</v>
      </c>
      <c r="O54" s="31" t="s">
        <v>30</v>
      </c>
      <c r="P54" s="18" t="s">
        <v>30</v>
      </c>
      <c r="Q54" s="76"/>
    </row>
    <row r="55" spans="1:17" x14ac:dyDescent="0.2">
      <c r="A55" s="8">
        <v>41395</v>
      </c>
      <c r="B55" s="16">
        <v>45517</v>
      </c>
      <c r="C55" s="16">
        <v>4147</v>
      </c>
      <c r="D55" s="16">
        <v>540.44746999999995</v>
      </c>
      <c r="E55" s="106">
        <v>295.952</v>
      </c>
      <c r="F55" s="106">
        <v>39.317</v>
      </c>
      <c r="G55" s="106">
        <v>1.4450000000000001</v>
      </c>
      <c r="H55" s="106">
        <v>0.46300000000000002</v>
      </c>
      <c r="I55" s="31" t="s">
        <v>30</v>
      </c>
      <c r="J55" s="31" t="s">
        <v>30</v>
      </c>
      <c r="K55" s="31">
        <v>151.97</v>
      </c>
      <c r="L55" s="31">
        <v>102.29</v>
      </c>
      <c r="M55" s="31" t="s">
        <v>30</v>
      </c>
      <c r="N55" s="31" t="s">
        <v>30</v>
      </c>
      <c r="O55" s="31" t="s">
        <v>30</v>
      </c>
      <c r="P55" s="18" t="s">
        <v>30</v>
      </c>
      <c r="Q55" s="76"/>
    </row>
    <row r="56" spans="1:17" x14ac:dyDescent="0.2">
      <c r="A56" s="8">
        <v>41426</v>
      </c>
      <c r="B56" s="16">
        <v>42125</v>
      </c>
      <c r="C56" s="16">
        <v>3909</v>
      </c>
      <c r="D56" s="16">
        <v>530.74592000000007</v>
      </c>
      <c r="E56" s="106">
        <v>295.904</v>
      </c>
      <c r="F56" s="106">
        <v>39.398000000000003</v>
      </c>
      <c r="G56" s="106">
        <v>1.1539999999999999</v>
      </c>
      <c r="H56" s="106">
        <v>0.39700000000000002</v>
      </c>
      <c r="I56" s="31" t="s">
        <v>30</v>
      </c>
      <c r="J56" s="31" t="s">
        <v>30</v>
      </c>
      <c r="K56" s="31">
        <v>151.99</v>
      </c>
      <c r="L56" s="31">
        <v>102.21</v>
      </c>
      <c r="M56" s="31" t="s">
        <v>30</v>
      </c>
      <c r="N56" s="31" t="s">
        <v>30</v>
      </c>
      <c r="O56" s="31" t="s">
        <v>30</v>
      </c>
      <c r="P56" s="18" t="s">
        <v>30</v>
      </c>
      <c r="Q56" s="76"/>
    </row>
    <row r="57" spans="1:17" x14ac:dyDescent="0.2">
      <c r="A57" s="8">
        <v>41456</v>
      </c>
      <c r="B57" s="16">
        <v>45573</v>
      </c>
      <c r="C57" s="16">
        <v>4198</v>
      </c>
      <c r="D57" s="16">
        <v>525.87811999999997</v>
      </c>
      <c r="E57" s="106">
        <v>295.89800000000002</v>
      </c>
      <c r="F57" s="106">
        <v>39.499000000000002</v>
      </c>
      <c r="G57" s="106">
        <v>1.1379999999999999</v>
      </c>
      <c r="H57" s="106">
        <v>0.40600000000000003</v>
      </c>
      <c r="I57" s="31" t="s">
        <v>30</v>
      </c>
      <c r="J57" s="31" t="s">
        <v>30</v>
      </c>
      <c r="K57" s="31">
        <v>152.04</v>
      </c>
      <c r="L57" s="31">
        <v>102.33</v>
      </c>
      <c r="M57" s="31" t="s">
        <v>30</v>
      </c>
      <c r="N57" s="31" t="s">
        <v>30</v>
      </c>
      <c r="O57" s="31" t="s">
        <v>30</v>
      </c>
      <c r="P57" s="18" t="s">
        <v>30</v>
      </c>
      <c r="Q57" s="76"/>
    </row>
    <row r="58" spans="1:17" x14ac:dyDescent="0.2">
      <c r="A58" s="8">
        <v>41487</v>
      </c>
      <c r="B58" s="16">
        <v>48932</v>
      </c>
      <c r="C58" s="16">
        <v>4471</v>
      </c>
      <c r="D58" s="16">
        <v>463.92716999999999</v>
      </c>
      <c r="E58" s="106">
        <v>295.46899999999999</v>
      </c>
      <c r="F58" s="106">
        <v>39.47</v>
      </c>
      <c r="G58" s="106">
        <v>0.874</v>
      </c>
      <c r="H58" s="106">
        <v>0.29099999999999998</v>
      </c>
      <c r="I58" s="31" t="s">
        <v>30</v>
      </c>
      <c r="J58" s="31" t="s">
        <v>30</v>
      </c>
      <c r="K58" s="31">
        <v>152.06</v>
      </c>
      <c r="L58" s="31">
        <v>102.3</v>
      </c>
      <c r="M58" s="31" t="s">
        <v>30</v>
      </c>
      <c r="N58" s="31" t="s">
        <v>30</v>
      </c>
      <c r="O58" s="31" t="s">
        <v>30</v>
      </c>
      <c r="P58" s="18" t="s">
        <v>30</v>
      </c>
      <c r="Q58" s="76"/>
    </row>
    <row r="59" spans="1:17" x14ac:dyDescent="0.2">
      <c r="A59" s="8">
        <v>41518</v>
      </c>
      <c r="B59" s="16">
        <v>42236</v>
      </c>
      <c r="C59" s="16">
        <v>3904</v>
      </c>
      <c r="D59" s="16">
        <v>789.12594999999999</v>
      </c>
      <c r="E59" s="106">
        <v>294.89499999999998</v>
      </c>
      <c r="F59" s="106">
        <v>39.378</v>
      </c>
      <c r="G59" s="106">
        <v>1.3109999999999999</v>
      </c>
      <c r="H59" s="106">
        <v>0.47699999999999998</v>
      </c>
      <c r="I59" s="31" t="s">
        <v>30</v>
      </c>
      <c r="J59" s="31" t="s">
        <v>30</v>
      </c>
      <c r="K59" s="31">
        <v>152.08000000000001</v>
      </c>
      <c r="L59" s="31">
        <v>102.35</v>
      </c>
      <c r="M59" s="31" t="s">
        <v>30</v>
      </c>
      <c r="N59" s="31" t="s">
        <v>30</v>
      </c>
      <c r="O59" s="31" t="s">
        <v>30</v>
      </c>
      <c r="P59" s="18" t="s">
        <v>30</v>
      </c>
      <c r="Q59" s="76"/>
    </row>
    <row r="60" spans="1:17" x14ac:dyDescent="0.2">
      <c r="A60" s="8">
        <v>41548</v>
      </c>
      <c r="B60" s="16">
        <v>54030</v>
      </c>
      <c r="C60" s="16">
        <v>5017</v>
      </c>
      <c r="D60" s="16">
        <v>1278.6124699999998</v>
      </c>
      <c r="E60" s="106">
        <v>295.00299999999999</v>
      </c>
      <c r="F60" s="106">
        <v>39.575000000000003</v>
      </c>
      <c r="G60" s="106">
        <v>1.163</v>
      </c>
      <c r="H60" s="106">
        <v>0.38800000000000001</v>
      </c>
      <c r="I60" s="31" t="s">
        <v>30</v>
      </c>
      <c r="J60" s="31" t="s">
        <v>30</v>
      </c>
      <c r="K60" s="31">
        <v>152.16</v>
      </c>
      <c r="L60" s="31">
        <v>102.5</v>
      </c>
      <c r="M60" s="31" t="s">
        <v>30</v>
      </c>
      <c r="N60" s="31" t="s">
        <v>30</v>
      </c>
      <c r="O60" s="31" t="s">
        <v>30</v>
      </c>
      <c r="P60" s="18" t="s">
        <v>30</v>
      </c>
      <c r="Q60" s="76"/>
    </row>
    <row r="61" spans="1:17" x14ac:dyDescent="0.2">
      <c r="A61" s="8">
        <v>41579</v>
      </c>
      <c r="B61" s="16">
        <v>41379</v>
      </c>
      <c r="C61" s="16">
        <v>3823</v>
      </c>
      <c r="D61" s="16">
        <v>949.80106999999987</v>
      </c>
      <c r="E61" s="106">
        <v>295.858</v>
      </c>
      <c r="F61" s="106">
        <v>39.880000000000003</v>
      </c>
      <c r="G61" s="106">
        <v>1.105</v>
      </c>
      <c r="H61" s="106">
        <v>0.34100000000000003</v>
      </c>
      <c r="I61" s="31" t="s">
        <v>30</v>
      </c>
      <c r="J61" s="31" t="s">
        <v>30</v>
      </c>
      <c r="K61" s="31">
        <v>152.21</v>
      </c>
      <c r="L61" s="31">
        <v>102.63</v>
      </c>
      <c r="M61" s="31" t="s">
        <v>30</v>
      </c>
      <c r="N61" s="31" t="s">
        <v>30</v>
      </c>
      <c r="O61" s="31" t="s">
        <v>30</v>
      </c>
      <c r="P61" s="18" t="s">
        <v>30</v>
      </c>
      <c r="Q61" s="76"/>
    </row>
    <row r="62" spans="1:17" x14ac:dyDescent="0.2">
      <c r="A62" s="9">
        <v>41609</v>
      </c>
      <c r="B62" s="17">
        <v>45860</v>
      </c>
      <c r="C62" s="17">
        <v>4237</v>
      </c>
      <c r="D62" s="17">
        <v>736.62853000000007</v>
      </c>
      <c r="E62" s="107">
        <v>295.89400000000001</v>
      </c>
      <c r="F62" s="107">
        <v>39.917999999999999</v>
      </c>
      <c r="G62" s="107">
        <v>0.79900000000000004</v>
      </c>
      <c r="H62" s="107">
        <v>0.26700000000000002</v>
      </c>
      <c r="I62" s="33" t="s">
        <v>30</v>
      </c>
      <c r="J62" s="33" t="s">
        <v>30</v>
      </c>
      <c r="K62" s="33">
        <v>152.24</v>
      </c>
      <c r="L62" s="33">
        <v>102.68</v>
      </c>
      <c r="M62" s="33" t="s">
        <v>30</v>
      </c>
      <c r="N62" s="33" t="s">
        <v>30</v>
      </c>
      <c r="O62" s="33" t="s">
        <v>30</v>
      </c>
      <c r="P62" s="19" t="s">
        <v>30</v>
      </c>
      <c r="Q62" s="77"/>
    </row>
    <row r="63" spans="1:17" x14ac:dyDescent="0.2">
      <c r="A63" s="8">
        <v>41640</v>
      </c>
      <c r="B63" s="16">
        <v>47208</v>
      </c>
      <c r="C63" s="16">
        <v>4457</v>
      </c>
      <c r="D63" s="16">
        <v>814.47373000000005</v>
      </c>
      <c r="E63" s="108">
        <v>296.14800000000002</v>
      </c>
      <c r="F63" s="108">
        <v>40.082000000000001</v>
      </c>
      <c r="G63" s="108">
        <v>1.1399999999999999</v>
      </c>
      <c r="H63" s="108">
        <v>0.39100000000000001</v>
      </c>
      <c r="I63" s="32" t="s">
        <v>30</v>
      </c>
      <c r="J63" s="32" t="s">
        <v>30</v>
      </c>
      <c r="K63" s="32">
        <v>155.69</v>
      </c>
      <c r="L63" s="32">
        <v>105.72</v>
      </c>
      <c r="M63" s="32">
        <v>176.16</v>
      </c>
      <c r="N63" s="32">
        <v>118.07</v>
      </c>
      <c r="O63" s="32" t="s">
        <v>30</v>
      </c>
      <c r="P63" s="69" t="s">
        <v>30</v>
      </c>
      <c r="Q63" s="75"/>
    </row>
    <row r="64" spans="1:17" x14ac:dyDescent="0.2">
      <c r="A64" s="8">
        <v>41671</v>
      </c>
      <c r="B64" s="16">
        <v>46836</v>
      </c>
      <c r="C64" s="16">
        <v>4462</v>
      </c>
      <c r="D64" s="16">
        <v>506.70965000000001</v>
      </c>
      <c r="E64" s="106">
        <v>294.45299999999997</v>
      </c>
      <c r="F64" s="106">
        <v>39.868000000000002</v>
      </c>
      <c r="G64" s="106">
        <v>0.88500000000000001</v>
      </c>
      <c r="H64" s="106">
        <v>0.28499999999999998</v>
      </c>
      <c r="I64" s="31" t="s">
        <v>30</v>
      </c>
      <c r="J64" s="31" t="s">
        <v>30</v>
      </c>
      <c r="K64" s="31">
        <v>155.78</v>
      </c>
      <c r="L64" s="31">
        <v>106.07</v>
      </c>
      <c r="M64" s="31">
        <v>171.36</v>
      </c>
      <c r="N64" s="31">
        <v>115.51</v>
      </c>
      <c r="O64" s="31" t="s">
        <v>30</v>
      </c>
      <c r="P64" s="18" t="s">
        <v>30</v>
      </c>
      <c r="Q64" s="76"/>
    </row>
    <row r="65" spans="1:17" x14ac:dyDescent="0.2">
      <c r="A65" s="8">
        <v>41699</v>
      </c>
      <c r="B65" s="16">
        <v>43548</v>
      </c>
      <c r="C65" s="16">
        <v>4259</v>
      </c>
      <c r="D65" s="16">
        <v>797.65642000000003</v>
      </c>
      <c r="E65" s="106">
        <v>294.05200000000002</v>
      </c>
      <c r="F65" s="106">
        <v>39.860999999999997</v>
      </c>
      <c r="G65" s="106">
        <v>0.96099999999999997</v>
      </c>
      <c r="H65" s="106">
        <v>0.317</v>
      </c>
      <c r="I65" s="31" t="s">
        <v>30</v>
      </c>
      <c r="J65" s="31" t="s">
        <v>30</v>
      </c>
      <c r="K65" s="31">
        <v>155.79</v>
      </c>
      <c r="L65" s="31">
        <v>106.2</v>
      </c>
      <c r="M65" s="31">
        <v>171.76</v>
      </c>
      <c r="N65" s="31">
        <v>123.02</v>
      </c>
      <c r="O65" s="31" t="s">
        <v>30</v>
      </c>
      <c r="P65" s="18" t="s">
        <v>30</v>
      </c>
      <c r="Q65" s="76"/>
    </row>
    <row r="66" spans="1:17" x14ac:dyDescent="0.2">
      <c r="A66" s="8">
        <v>41730</v>
      </c>
      <c r="B66" s="16">
        <v>50264</v>
      </c>
      <c r="C66" s="16">
        <v>4881</v>
      </c>
      <c r="D66" s="16">
        <v>808.87001999999995</v>
      </c>
      <c r="E66" s="106">
        <v>293.90499999999997</v>
      </c>
      <c r="F66" s="106">
        <v>39.908999999999999</v>
      </c>
      <c r="G66" s="106">
        <v>1.079</v>
      </c>
      <c r="H66" s="106">
        <v>0.36699999999999999</v>
      </c>
      <c r="I66" s="31" t="s">
        <v>30</v>
      </c>
      <c r="J66" s="31" t="s">
        <v>30</v>
      </c>
      <c r="K66" s="31">
        <v>155.78</v>
      </c>
      <c r="L66" s="31">
        <v>106.28</v>
      </c>
      <c r="M66" s="31">
        <v>173.68</v>
      </c>
      <c r="N66" s="31">
        <v>116.09</v>
      </c>
      <c r="O66" s="31" t="s">
        <v>30</v>
      </c>
      <c r="P66" s="18" t="s">
        <v>30</v>
      </c>
      <c r="Q66" s="76"/>
    </row>
    <row r="67" spans="1:17" x14ac:dyDescent="0.2">
      <c r="A67" s="8">
        <v>41760</v>
      </c>
      <c r="B67" s="16">
        <v>46906</v>
      </c>
      <c r="C67" s="16">
        <v>4517</v>
      </c>
      <c r="D67" s="16">
        <v>936.18885</v>
      </c>
      <c r="E67" s="106">
        <v>293.58100000000002</v>
      </c>
      <c r="F67" s="106">
        <v>39.893000000000001</v>
      </c>
      <c r="G67" s="106">
        <v>1.1259999999999999</v>
      </c>
      <c r="H67" s="106">
        <v>0.39500000000000002</v>
      </c>
      <c r="I67" s="31" t="s">
        <v>30</v>
      </c>
      <c r="J67" s="31" t="s">
        <v>30</v>
      </c>
      <c r="K67" s="31">
        <v>155.77000000000001</v>
      </c>
      <c r="L67" s="31">
        <v>106.34</v>
      </c>
      <c r="M67" s="31">
        <v>173.62</v>
      </c>
      <c r="N67" s="31">
        <v>114.95</v>
      </c>
      <c r="O67" s="31" t="s">
        <v>30</v>
      </c>
      <c r="P67" s="18" t="s">
        <v>30</v>
      </c>
      <c r="Q67" s="76"/>
    </row>
    <row r="68" spans="1:17" x14ac:dyDescent="0.2">
      <c r="A68" s="8">
        <v>41791</v>
      </c>
      <c r="B68" s="16">
        <v>43714</v>
      </c>
      <c r="C68" s="16">
        <v>4249</v>
      </c>
      <c r="D68" s="16">
        <v>949.12053000000003</v>
      </c>
      <c r="E68" s="106">
        <v>293.30399999999997</v>
      </c>
      <c r="F68" s="106">
        <v>39.960999999999999</v>
      </c>
      <c r="G68" s="106">
        <v>1.343</v>
      </c>
      <c r="H68" s="106">
        <v>0.46100000000000002</v>
      </c>
      <c r="I68" s="31" t="s">
        <v>30</v>
      </c>
      <c r="J68" s="31" t="s">
        <v>30</v>
      </c>
      <c r="K68" s="31">
        <v>155.76</v>
      </c>
      <c r="L68" s="31">
        <v>106.31</v>
      </c>
      <c r="M68" s="31">
        <v>173</v>
      </c>
      <c r="N68" s="31">
        <v>113.09</v>
      </c>
      <c r="O68" s="31" t="s">
        <v>30</v>
      </c>
      <c r="P68" s="18" t="s">
        <v>30</v>
      </c>
      <c r="Q68" s="76"/>
    </row>
    <row r="69" spans="1:17" x14ac:dyDescent="0.2">
      <c r="A69" s="8">
        <v>41821</v>
      </c>
      <c r="B69" s="16">
        <v>47934</v>
      </c>
      <c r="C69" s="16">
        <v>4598</v>
      </c>
      <c r="D69" s="16">
        <v>953.04356999999993</v>
      </c>
      <c r="E69" s="106">
        <v>293.52999999999997</v>
      </c>
      <c r="F69" s="106">
        <v>40.161999999999999</v>
      </c>
      <c r="G69" s="106">
        <v>1.8919999999999999</v>
      </c>
      <c r="H69" s="106">
        <v>0.64</v>
      </c>
      <c r="I69" s="31" t="s">
        <v>30</v>
      </c>
      <c r="J69" s="31" t="s">
        <v>30</v>
      </c>
      <c r="K69" s="31">
        <v>155.69</v>
      </c>
      <c r="L69" s="31">
        <v>106.29</v>
      </c>
      <c r="M69" s="31">
        <v>172.24</v>
      </c>
      <c r="N69" s="31">
        <v>112.48</v>
      </c>
      <c r="O69" s="31" t="s">
        <v>30</v>
      </c>
      <c r="P69" s="18" t="s">
        <v>30</v>
      </c>
      <c r="Q69" s="76"/>
    </row>
    <row r="70" spans="1:17" x14ac:dyDescent="0.2">
      <c r="A70" s="8">
        <v>41852</v>
      </c>
      <c r="B70" s="16">
        <v>49025</v>
      </c>
      <c r="C70" s="16">
        <v>4659</v>
      </c>
      <c r="D70" s="16">
        <v>633.18605000000002</v>
      </c>
      <c r="E70" s="106">
        <v>293.83499999999998</v>
      </c>
      <c r="F70" s="106">
        <v>40.32</v>
      </c>
      <c r="G70" s="106">
        <v>1.0549999999999999</v>
      </c>
      <c r="H70" s="106">
        <v>0.32600000000000001</v>
      </c>
      <c r="I70" s="31" t="s">
        <v>30</v>
      </c>
      <c r="J70" s="31" t="s">
        <v>30</v>
      </c>
      <c r="K70" s="31">
        <v>155.66999999999999</v>
      </c>
      <c r="L70" s="31">
        <v>106.19</v>
      </c>
      <c r="M70" s="31">
        <v>169.8</v>
      </c>
      <c r="N70" s="31">
        <v>119.88</v>
      </c>
      <c r="O70" s="31" t="s">
        <v>30</v>
      </c>
      <c r="P70" s="18" t="s">
        <v>30</v>
      </c>
      <c r="Q70" s="76"/>
    </row>
    <row r="71" spans="1:17" x14ac:dyDescent="0.2">
      <c r="A71" s="8">
        <v>41883</v>
      </c>
      <c r="B71" s="16">
        <v>43394</v>
      </c>
      <c r="C71" s="16">
        <v>4186</v>
      </c>
      <c r="D71" s="16">
        <v>859.30944</v>
      </c>
      <c r="E71" s="106">
        <v>293.51299999999998</v>
      </c>
      <c r="F71" s="106">
        <v>40.313000000000002</v>
      </c>
      <c r="G71" s="106">
        <v>1.242</v>
      </c>
      <c r="H71" s="106">
        <v>0.41699999999999998</v>
      </c>
      <c r="I71" s="31" t="s">
        <v>30</v>
      </c>
      <c r="J71" s="31" t="s">
        <v>30</v>
      </c>
      <c r="K71" s="31">
        <v>155.63999999999999</v>
      </c>
      <c r="L71" s="31">
        <v>106.24</v>
      </c>
      <c r="M71" s="31">
        <v>174.67</v>
      </c>
      <c r="N71" s="31">
        <v>115.64</v>
      </c>
      <c r="O71" s="31" t="s">
        <v>30</v>
      </c>
      <c r="P71" s="18" t="s">
        <v>30</v>
      </c>
      <c r="Q71" s="76"/>
    </row>
    <row r="72" spans="1:17" x14ac:dyDescent="0.2">
      <c r="A72" s="8">
        <v>41913</v>
      </c>
      <c r="B72" s="16">
        <v>50189</v>
      </c>
      <c r="C72" s="16">
        <v>4824</v>
      </c>
      <c r="D72" s="16">
        <v>1388.1709899999998</v>
      </c>
      <c r="E72" s="106">
        <v>293.41300000000001</v>
      </c>
      <c r="F72" s="106">
        <v>40.408999999999999</v>
      </c>
      <c r="G72" s="106">
        <v>1.79</v>
      </c>
      <c r="H72" s="106">
        <v>0.57899999999999996</v>
      </c>
      <c r="I72" s="31" t="s">
        <v>30</v>
      </c>
      <c r="J72" s="31" t="s">
        <v>30</v>
      </c>
      <c r="K72" s="31">
        <v>155.72</v>
      </c>
      <c r="L72" s="31">
        <v>106.36</v>
      </c>
      <c r="M72" s="31">
        <v>172.25</v>
      </c>
      <c r="N72" s="31">
        <v>111.45</v>
      </c>
      <c r="O72" s="31" t="s">
        <v>30</v>
      </c>
      <c r="P72" s="18" t="s">
        <v>30</v>
      </c>
      <c r="Q72" s="76"/>
    </row>
    <row r="73" spans="1:17" x14ac:dyDescent="0.2">
      <c r="A73" s="8">
        <v>41944</v>
      </c>
      <c r="B73" s="16">
        <v>43653</v>
      </c>
      <c r="C73" s="16">
        <v>4227</v>
      </c>
      <c r="D73" s="16">
        <v>987.61424</v>
      </c>
      <c r="E73" s="106">
        <v>294.62099999999998</v>
      </c>
      <c r="F73" s="106">
        <v>40.829000000000001</v>
      </c>
      <c r="G73" s="106">
        <v>1.333</v>
      </c>
      <c r="H73" s="106">
        <v>0.44700000000000001</v>
      </c>
      <c r="I73" s="31" t="s">
        <v>30</v>
      </c>
      <c r="J73" s="31" t="s">
        <v>30</v>
      </c>
      <c r="K73" s="31">
        <v>155.85</v>
      </c>
      <c r="L73" s="31">
        <v>106.42</v>
      </c>
      <c r="M73" s="31">
        <v>174.31</v>
      </c>
      <c r="N73" s="31">
        <v>120.52</v>
      </c>
      <c r="O73" s="31" t="s">
        <v>30</v>
      </c>
      <c r="P73" s="18" t="s">
        <v>30</v>
      </c>
      <c r="Q73" s="76"/>
    </row>
    <row r="74" spans="1:17" x14ac:dyDescent="0.2">
      <c r="A74" s="9">
        <v>41974</v>
      </c>
      <c r="B74" s="17">
        <v>50274</v>
      </c>
      <c r="C74" s="17">
        <v>4907</v>
      </c>
      <c r="D74" s="17">
        <v>735.54642000000001</v>
      </c>
      <c r="E74" s="107">
        <v>294.98599999999999</v>
      </c>
      <c r="F74" s="107">
        <v>40.96</v>
      </c>
      <c r="G74" s="107">
        <v>0.95299999999999996</v>
      </c>
      <c r="H74" s="107">
        <v>0.29799999999999999</v>
      </c>
      <c r="I74" s="33" t="s">
        <v>30</v>
      </c>
      <c r="J74" s="33" t="s">
        <v>30</v>
      </c>
      <c r="K74" s="33">
        <v>155.93</v>
      </c>
      <c r="L74" s="33">
        <v>106.51</v>
      </c>
      <c r="M74" s="33">
        <v>175.99</v>
      </c>
      <c r="N74" s="33">
        <v>119.19</v>
      </c>
      <c r="O74" s="33" t="s">
        <v>30</v>
      </c>
      <c r="P74" s="19" t="s">
        <v>30</v>
      </c>
      <c r="Q74" s="77"/>
    </row>
    <row r="75" spans="1:17" x14ac:dyDescent="0.2">
      <c r="A75" s="8">
        <v>42005</v>
      </c>
      <c r="B75" s="16">
        <v>47136</v>
      </c>
      <c r="C75" s="16">
        <v>4572</v>
      </c>
      <c r="D75" s="16">
        <v>554.22620999999992</v>
      </c>
      <c r="E75" s="108">
        <v>295.04199999999997</v>
      </c>
      <c r="F75" s="108">
        <v>41.033000000000001</v>
      </c>
      <c r="G75" s="108">
        <v>1.002</v>
      </c>
      <c r="H75" s="108">
        <v>0.33700000000000002</v>
      </c>
      <c r="I75" s="31" t="s">
        <v>30</v>
      </c>
      <c r="J75" s="31" t="s">
        <v>30</v>
      </c>
      <c r="K75" s="32">
        <v>158.06</v>
      </c>
      <c r="L75" s="32">
        <v>108.42</v>
      </c>
      <c r="M75" s="32">
        <v>171.23</v>
      </c>
      <c r="N75" s="32">
        <v>117.2</v>
      </c>
      <c r="O75" s="32" t="s">
        <v>30</v>
      </c>
      <c r="P75" s="69" t="s">
        <v>30</v>
      </c>
      <c r="Q75" s="75"/>
    </row>
    <row r="76" spans="1:17" x14ac:dyDescent="0.2">
      <c r="A76" s="8">
        <v>42036</v>
      </c>
      <c r="B76" s="16">
        <v>47421</v>
      </c>
      <c r="C76" s="16">
        <v>4659</v>
      </c>
      <c r="D76" s="16">
        <v>632.22676000000001</v>
      </c>
      <c r="E76" s="106">
        <v>293.303</v>
      </c>
      <c r="F76" s="106">
        <v>40.783000000000001</v>
      </c>
      <c r="G76" s="106">
        <v>1.24</v>
      </c>
      <c r="H76" s="106">
        <v>0.41799999999999998</v>
      </c>
      <c r="I76" s="31" t="s">
        <v>30</v>
      </c>
      <c r="J76" s="31" t="s">
        <v>30</v>
      </c>
      <c r="K76" s="31">
        <v>158.22</v>
      </c>
      <c r="L76" s="31">
        <v>108.76</v>
      </c>
      <c r="M76" s="31">
        <v>170.26</v>
      </c>
      <c r="N76" s="31">
        <v>118.91</v>
      </c>
      <c r="O76" s="31" t="s">
        <v>30</v>
      </c>
      <c r="P76" s="18" t="s">
        <v>30</v>
      </c>
      <c r="Q76" s="76"/>
    </row>
    <row r="77" spans="1:17" x14ac:dyDescent="0.2">
      <c r="A77" s="8">
        <v>42064</v>
      </c>
      <c r="B77" s="16">
        <v>44229</v>
      </c>
      <c r="C77" s="16">
        <v>4378</v>
      </c>
      <c r="D77" s="16">
        <v>646.42841999999996</v>
      </c>
      <c r="E77" s="106">
        <v>293.00099999999998</v>
      </c>
      <c r="F77" s="106">
        <v>40.853999999999999</v>
      </c>
      <c r="G77" s="106">
        <v>1.4419999999999999</v>
      </c>
      <c r="H77" s="106">
        <v>0.51100000000000001</v>
      </c>
      <c r="I77" s="31" t="s">
        <v>30</v>
      </c>
      <c r="J77" s="31" t="s">
        <v>30</v>
      </c>
      <c r="K77" s="31">
        <v>158.32</v>
      </c>
      <c r="L77" s="31">
        <v>108.82</v>
      </c>
      <c r="M77" s="31">
        <v>172.4</v>
      </c>
      <c r="N77" s="31">
        <v>114.44</v>
      </c>
      <c r="O77" s="31" t="s">
        <v>30</v>
      </c>
      <c r="P77" s="18" t="s">
        <v>30</v>
      </c>
      <c r="Q77" s="76"/>
    </row>
    <row r="78" spans="1:17" x14ac:dyDescent="0.2">
      <c r="A78" s="8">
        <v>42095</v>
      </c>
      <c r="B78" s="16">
        <v>55129</v>
      </c>
      <c r="C78" s="16">
        <v>5365</v>
      </c>
      <c r="D78" s="16">
        <v>417.36962999999997</v>
      </c>
      <c r="E78" s="106">
        <v>293.07499999999999</v>
      </c>
      <c r="F78" s="106">
        <v>41.057000000000002</v>
      </c>
      <c r="G78" s="106">
        <v>0.90800000000000003</v>
      </c>
      <c r="H78" s="106">
        <v>0.32600000000000001</v>
      </c>
      <c r="I78" s="31" t="s">
        <v>30</v>
      </c>
      <c r="J78" s="31" t="s">
        <v>30</v>
      </c>
      <c r="K78" s="31">
        <v>158.36000000000001</v>
      </c>
      <c r="L78" s="31">
        <v>108.79</v>
      </c>
      <c r="M78" s="31">
        <v>170.41</v>
      </c>
      <c r="N78" s="31">
        <v>110.8</v>
      </c>
      <c r="O78" s="31" t="s">
        <v>30</v>
      </c>
      <c r="P78" s="18" t="s">
        <v>30</v>
      </c>
      <c r="Q78" s="76"/>
    </row>
    <row r="79" spans="1:17" x14ac:dyDescent="0.2">
      <c r="A79" s="8">
        <v>42125</v>
      </c>
      <c r="B79" s="16">
        <v>38858</v>
      </c>
      <c r="C79" s="16">
        <v>3845</v>
      </c>
      <c r="D79" s="16">
        <v>688.71231000000012</v>
      </c>
      <c r="E79" s="106">
        <v>292.42500000000001</v>
      </c>
      <c r="F79" s="106">
        <v>41.015000000000001</v>
      </c>
      <c r="G79" s="106">
        <v>1.3380000000000001</v>
      </c>
      <c r="H79" s="106">
        <v>0.46899999999999997</v>
      </c>
      <c r="I79" s="31" t="s">
        <v>30</v>
      </c>
      <c r="J79" s="31" t="s">
        <v>30</v>
      </c>
      <c r="K79" s="31">
        <v>158.21</v>
      </c>
      <c r="L79" s="31">
        <v>108.83</v>
      </c>
      <c r="M79" s="31">
        <v>169.68</v>
      </c>
      <c r="N79" s="31">
        <v>116.25</v>
      </c>
      <c r="O79" s="31" t="s">
        <v>30</v>
      </c>
      <c r="P79" s="18" t="s">
        <v>30</v>
      </c>
      <c r="Q79" s="76"/>
    </row>
    <row r="80" spans="1:17" x14ac:dyDescent="0.2">
      <c r="A80" s="8">
        <v>42156</v>
      </c>
      <c r="B80" s="16">
        <v>47284</v>
      </c>
      <c r="C80" s="16">
        <v>4647</v>
      </c>
      <c r="D80" s="16">
        <v>689.90760999999998</v>
      </c>
      <c r="E80" s="106">
        <v>292.61200000000002</v>
      </c>
      <c r="F80" s="106">
        <v>41.223999999999997</v>
      </c>
      <c r="G80" s="106">
        <v>1.5580000000000001</v>
      </c>
      <c r="H80" s="106">
        <v>0.51300000000000001</v>
      </c>
      <c r="I80" s="31" t="s">
        <v>30</v>
      </c>
      <c r="J80" s="31" t="s">
        <v>30</v>
      </c>
      <c r="K80" s="31">
        <v>158.18</v>
      </c>
      <c r="L80" s="31">
        <v>108.82</v>
      </c>
      <c r="M80" s="31">
        <v>175.75</v>
      </c>
      <c r="N80" s="31">
        <v>119.97</v>
      </c>
      <c r="O80" s="31" t="s">
        <v>30</v>
      </c>
      <c r="P80" s="18" t="s">
        <v>30</v>
      </c>
      <c r="Q80" s="76"/>
    </row>
    <row r="81" spans="1:17" x14ac:dyDescent="0.2">
      <c r="A81" s="8">
        <v>42186</v>
      </c>
      <c r="B81" s="16">
        <v>50516</v>
      </c>
      <c r="C81" s="16">
        <v>5001</v>
      </c>
      <c r="D81" s="16">
        <v>800.58533999999997</v>
      </c>
      <c r="E81" s="106">
        <v>292.49099999999999</v>
      </c>
      <c r="F81" s="106">
        <v>41.295999999999999</v>
      </c>
      <c r="G81" s="106">
        <v>1.413</v>
      </c>
      <c r="H81" s="106">
        <v>0.51400000000000001</v>
      </c>
      <c r="I81" s="31" t="s">
        <v>30</v>
      </c>
      <c r="J81" s="31" t="s">
        <v>30</v>
      </c>
      <c r="K81" s="31">
        <v>158.12</v>
      </c>
      <c r="L81" s="31">
        <v>108.82</v>
      </c>
      <c r="M81" s="31">
        <v>173.17</v>
      </c>
      <c r="N81" s="31">
        <v>118.51</v>
      </c>
      <c r="O81" s="31" t="s">
        <v>30</v>
      </c>
      <c r="P81" s="18" t="s">
        <v>30</v>
      </c>
      <c r="Q81" s="76"/>
    </row>
    <row r="82" spans="1:17" x14ac:dyDescent="0.2">
      <c r="A82" s="8">
        <v>42217</v>
      </c>
      <c r="B82" s="16">
        <v>46932</v>
      </c>
      <c r="C82" s="16">
        <v>4634</v>
      </c>
      <c r="D82" s="16">
        <v>511.33030000000002</v>
      </c>
      <c r="E82" s="106">
        <v>292.54399999999998</v>
      </c>
      <c r="F82" s="106">
        <v>41.37</v>
      </c>
      <c r="G82" s="106">
        <v>0.90300000000000002</v>
      </c>
      <c r="H82" s="106">
        <v>0.29299999999999998</v>
      </c>
      <c r="I82" s="31" t="s">
        <v>30</v>
      </c>
      <c r="J82" s="31" t="s">
        <v>30</v>
      </c>
      <c r="K82" s="31">
        <v>158.12</v>
      </c>
      <c r="L82" s="31">
        <v>108.92</v>
      </c>
      <c r="M82" s="31">
        <v>178.1</v>
      </c>
      <c r="N82" s="31">
        <v>123.88</v>
      </c>
      <c r="O82" s="31" t="s">
        <v>30</v>
      </c>
      <c r="P82" s="18" t="s">
        <v>30</v>
      </c>
      <c r="Q82" s="76"/>
    </row>
    <row r="83" spans="1:17" x14ac:dyDescent="0.2">
      <c r="A83" s="8">
        <v>42248</v>
      </c>
      <c r="B83" s="16">
        <v>43720</v>
      </c>
      <c r="C83" s="16">
        <v>4353</v>
      </c>
      <c r="D83" s="16">
        <v>786.55183</v>
      </c>
      <c r="E83" s="106">
        <v>292.11700000000002</v>
      </c>
      <c r="F83" s="106">
        <v>41.341000000000001</v>
      </c>
      <c r="G83" s="106">
        <v>1.198</v>
      </c>
      <c r="H83" s="106">
        <v>0.438</v>
      </c>
      <c r="I83" s="31" t="s">
        <v>30</v>
      </c>
      <c r="J83" s="31" t="s">
        <v>30</v>
      </c>
      <c r="K83" s="31">
        <v>158.06</v>
      </c>
      <c r="L83" s="31">
        <v>108.94</v>
      </c>
      <c r="M83" s="31">
        <v>171.68</v>
      </c>
      <c r="N83" s="31">
        <v>119.95</v>
      </c>
      <c r="O83" s="31" t="s">
        <v>30</v>
      </c>
      <c r="P83" s="18" t="s">
        <v>30</v>
      </c>
      <c r="Q83" s="76"/>
    </row>
    <row r="84" spans="1:17" x14ac:dyDescent="0.2">
      <c r="A84" s="8">
        <v>42278</v>
      </c>
      <c r="B84" s="16">
        <v>50304</v>
      </c>
      <c r="C84" s="16">
        <v>5014</v>
      </c>
      <c r="D84" s="16">
        <v>1157.5112799999999</v>
      </c>
      <c r="E84" s="106">
        <v>291.959</v>
      </c>
      <c r="F84" s="106">
        <v>41.402000000000001</v>
      </c>
      <c r="G84" s="106">
        <v>1.29</v>
      </c>
      <c r="H84" s="106">
        <v>0.46600000000000003</v>
      </c>
      <c r="I84" s="31" t="s">
        <v>30</v>
      </c>
      <c r="J84" s="31" t="s">
        <v>30</v>
      </c>
      <c r="K84" s="31">
        <v>158.1</v>
      </c>
      <c r="L84" s="31">
        <v>109.09</v>
      </c>
      <c r="M84" s="31">
        <v>179.59</v>
      </c>
      <c r="N84" s="31">
        <v>112.98</v>
      </c>
      <c r="O84" s="31" t="s">
        <v>30</v>
      </c>
      <c r="P84" s="18" t="s">
        <v>30</v>
      </c>
      <c r="Q84" s="76"/>
    </row>
    <row r="85" spans="1:17" x14ac:dyDescent="0.2">
      <c r="A85" s="8">
        <v>42309</v>
      </c>
      <c r="B85" s="16">
        <v>43939</v>
      </c>
      <c r="C85" s="16">
        <v>4372</v>
      </c>
      <c r="D85" s="16">
        <v>839.18400999999994</v>
      </c>
      <c r="E85" s="106">
        <v>292.767</v>
      </c>
      <c r="F85" s="106">
        <v>41.649000000000001</v>
      </c>
      <c r="G85" s="106">
        <v>0.77500000000000002</v>
      </c>
      <c r="H85" s="106">
        <v>0.25600000000000001</v>
      </c>
      <c r="I85" s="31" t="s">
        <v>30</v>
      </c>
      <c r="J85" s="31" t="s">
        <v>30</v>
      </c>
      <c r="K85" s="31">
        <v>158.15</v>
      </c>
      <c r="L85" s="31">
        <v>109.12</v>
      </c>
      <c r="M85" s="31">
        <v>174.4</v>
      </c>
      <c r="N85" s="31">
        <v>121.18</v>
      </c>
      <c r="O85" s="31" t="s">
        <v>30</v>
      </c>
      <c r="P85" s="18" t="s">
        <v>30</v>
      </c>
      <c r="Q85" s="76"/>
    </row>
    <row r="86" spans="1:17" x14ac:dyDescent="0.2">
      <c r="A86" s="9">
        <v>42339</v>
      </c>
      <c r="B86" s="17">
        <v>55201</v>
      </c>
      <c r="C86" s="17">
        <v>5512</v>
      </c>
      <c r="D86" s="17">
        <v>662.44972000000007</v>
      </c>
      <c r="E86" s="107">
        <v>292.827</v>
      </c>
      <c r="F86" s="107">
        <v>41.72</v>
      </c>
      <c r="G86" s="107">
        <v>0.72599999999999998</v>
      </c>
      <c r="H86" s="107">
        <v>0.22600000000000001</v>
      </c>
      <c r="I86" s="33" t="s">
        <v>30</v>
      </c>
      <c r="J86" s="33" t="s">
        <v>30</v>
      </c>
      <c r="K86" s="33">
        <v>158.19</v>
      </c>
      <c r="L86" s="33">
        <v>109.16</v>
      </c>
      <c r="M86" s="33">
        <v>190.07</v>
      </c>
      <c r="N86" s="33">
        <v>122.91</v>
      </c>
      <c r="O86" s="33" t="s">
        <v>30</v>
      </c>
      <c r="P86" s="19" t="s">
        <v>30</v>
      </c>
      <c r="Q86" s="77"/>
    </row>
    <row r="87" spans="1:17" x14ac:dyDescent="0.2">
      <c r="A87" s="8">
        <v>42370</v>
      </c>
      <c r="B87" s="16">
        <v>38493</v>
      </c>
      <c r="C87" s="16">
        <v>3872</v>
      </c>
      <c r="D87" s="16">
        <v>712.03870999999992</v>
      </c>
      <c r="E87" s="108">
        <v>292.41000000000003</v>
      </c>
      <c r="F87" s="108">
        <v>41.668999999999997</v>
      </c>
      <c r="G87" s="108">
        <v>0.84299999999999997</v>
      </c>
      <c r="H87" s="108">
        <v>0.27800000000000002</v>
      </c>
      <c r="I87" s="32" t="s">
        <v>30</v>
      </c>
      <c r="J87" s="32" t="s">
        <v>30</v>
      </c>
      <c r="K87" s="32">
        <v>158.97999999999999</v>
      </c>
      <c r="L87" s="32">
        <v>109.98</v>
      </c>
      <c r="M87" s="32">
        <v>187.47</v>
      </c>
      <c r="N87" s="32">
        <v>126.35</v>
      </c>
      <c r="O87" s="32" t="s">
        <v>30</v>
      </c>
      <c r="P87" s="69" t="s">
        <v>30</v>
      </c>
      <c r="Q87" s="75"/>
    </row>
    <row r="88" spans="1:17" x14ac:dyDescent="0.2">
      <c r="A88" s="8">
        <v>42401</v>
      </c>
      <c r="B88" s="16">
        <v>46676</v>
      </c>
      <c r="C88" s="16">
        <v>4746</v>
      </c>
      <c r="D88" s="16">
        <v>674.09307000000001</v>
      </c>
      <c r="E88" s="106">
        <v>290.70699999999999</v>
      </c>
      <c r="F88" s="106">
        <v>41.356000000000002</v>
      </c>
      <c r="G88" s="106">
        <v>1.2110000000000001</v>
      </c>
      <c r="H88" s="106">
        <v>0.38800000000000001</v>
      </c>
      <c r="I88" s="31" t="s">
        <v>30</v>
      </c>
      <c r="J88" s="31" t="s">
        <v>30</v>
      </c>
      <c r="K88" s="31">
        <v>159.12</v>
      </c>
      <c r="L88" s="31">
        <v>110.29</v>
      </c>
      <c r="M88" s="31">
        <v>172.44</v>
      </c>
      <c r="N88" s="31">
        <v>115.72</v>
      </c>
      <c r="O88" s="31" t="s">
        <v>30</v>
      </c>
      <c r="P88" s="18" t="s">
        <v>30</v>
      </c>
      <c r="Q88" s="76"/>
    </row>
    <row r="89" spans="1:17" x14ac:dyDescent="0.2">
      <c r="A89" s="8">
        <v>42430</v>
      </c>
      <c r="B89" s="16">
        <v>47731</v>
      </c>
      <c r="C89" s="16">
        <v>4883</v>
      </c>
      <c r="D89" s="16">
        <v>982.8219499999999</v>
      </c>
      <c r="E89" s="106">
        <v>290.68599999999998</v>
      </c>
      <c r="F89" s="106">
        <v>41.475000000000001</v>
      </c>
      <c r="G89" s="106">
        <v>1.3280000000000001</v>
      </c>
      <c r="H89" s="106">
        <v>0.86299999999999999</v>
      </c>
      <c r="I89" s="31" t="s">
        <v>30</v>
      </c>
      <c r="J89" s="31" t="s">
        <v>30</v>
      </c>
      <c r="K89" s="31">
        <v>159.12</v>
      </c>
      <c r="L89" s="31">
        <v>110.33</v>
      </c>
      <c r="M89" s="31">
        <v>171.08</v>
      </c>
      <c r="N89" s="31">
        <v>90.4</v>
      </c>
      <c r="O89" s="31" t="s">
        <v>30</v>
      </c>
      <c r="P89" s="18" t="s">
        <v>30</v>
      </c>
      <c r="Q89" s="76"/>
    </row>
    <row r="90" spans="1:17" x14ac:dyDescent="0.2">
      <c r="A90" s="8">
        <v>42461</v>
      </c>
      <c r="B90" s="16">
        <v>48901</v>
      </c>
      <c r="C90" s="16">
        <v>5039</v>
      </c>
      <c r="D90" s="16">
        <v>1016.57746</v>
      </c>
      <c r="E90" s="106">
        <v>290.90499999999997</v>
      </c>
      <c r="F90" s="106">
        <v>42.182000000000002</v>
      </c>
      <c r="G90" s="106">
        <v>1.5189999999999999</v>
      </c>
      <c r="H90" s="106">
        <v>0.97199999999999998</v>
      </c>
      <c r="I90" s="31" t="s">
        <v>30</v>
      </c>
      <c r="J90" s="31" t="s">
        <v>30</v>
      </c>
      <c r="K90" s="31">
        <v>159.11000000000001</v>
      </c>
      <c r="L90" s="31">
        <v>109.74</v>
      </c>
      <c r="M90" s="31">
        <v>169.32</v>
      </c>
      <c r="N90" s="31">
        <v>85.58</v>
      </c>
      <c r="O90" s="31" t="s">
        <v>30</v>
      </c>
      <c r="P90" s="18" t="s">
        <v>30</v>
      </c>
      <c r="Q90" s="76"/>
    </row>
    <row r="91" spans="1:17" x14ac:dyDescent="0.2">
      <c r="A91" s="8">
        <v>42491</v>
      </c>
      <c r="B91" s="16">
        <v>43650</v>
      </c>
      <c r="C91" s="16">
        <v>4599</v>
      </c>
      <c r="D91" s="16">
        <v>1198.11717</v>
      </c>
      <c r="E91" s="106">
        <v>291.43900000000002</v>
      </c>
      <c r="F91" s="106">
        <v>42.932000000000002</v>
      </c>
      <c r="G91" s="106">
        <v>1.7190000000000001</v>
      </c>
      <c r="H91" s="106">
        <v>0.88</v>
      </c>
      <c r="I91" s="31" t="s">
        <v>30</v>
      </c>
      <c r="J91" s="31" t="s">
        <v>30</v>
      </c>
      <c r="K91" s="31">
        <v>159.03</v>
      </c>
      <c r="L91" s="31">
        <v>109.19</v>
      </c>
      <c r="M91" s="31">
        <v>161.19</v>
      </c>
      <c r="N91" s="31">
        <v>92.34</v>
      </c>
      <c r="O91" s="31" t="s">
        <v>30</v>
      </c>
      <c r="P91" s="18" t="s">
        <v>30</v>
      </c>
      <c r="Q91" s="76"/>
    </row>
    <row r="92" spans="1:17" x14ac:dyDescent="0.2">
      <c r="A92" s="8">
        <v>42522</v>
      </c>
      <c r="B92" s="16">
        <v>48161</v>
      </c>
      <c r="C92" s="16">
        <v>5077</v>
      </c>
      <c r="D92" s="16">
        <v>1500.4285</v>
      </c>
      <c r="E92" s="106">
        <v>292.34399999999999</v>
      </c>
      <c r="F92" s="106">
        <v>43.573999999999998</v>
      </c>
      <c r="G92" s="106">
        <v>3.367</v>
      </c>
      <c r="H92" s="106">
        <v>1.411</v>
      </c>
      <c r="I92" s="31" t="s">
        <v>30</v>
      </c>
      <c r="J92" s="31" t="s">
        <v>30</v>
      </c>
      <c r="K92" s="31">
        <v>158.9</v>
      </c>
      <c r="L92" s="31">
        <v>108.76</v>
      </c>
      <c r="M92" s="31">
        <v>160.05000000000001</v>
      </c>
      <c r="N92" s="31">
        <v>92.39</v>
      </c>
      <c r="O92" s="31" t="s">
        <v>30</v>
      </c>
      <c r="P92" s="18" t="s">
        <v>30</v>
      </c>
      <c r="Q92" s="76"/>
    </row>
    <row r="93" spans="1:17" x14ac:dyDescent="0.2">
      <c r="A93" s="8">
        <v>42552</v>
      </c>
      <c r="B93" s="16">
        <v>46174</v>
      </c>
      <c r="C93" s="16">
        <v>4856</v>
      </c>
      <c r="D93" s="16">
        <v>1035.3256699999999</v>
      </c>
      <c r="E93" s="106">
        <v>293.70800000000003</v>
      </c>
      <c r="F93" s="106">
        <v>44.386000000000003</v>
      </c>
      <c r="G93" s="106">
        <v>1.758</v>
      </c>
      <c r="H93" s="106">
        <v>0.78500000000000003</v>
      </c>
      <c r="I93" s="31" t="s">
        <v>30</v>
      </c>
      <c r="J93" s="31" t="s">
        <v>30</v>
      </c>
      <c r="K93" s="31">
        <v>158.81</v>
      </c>
      <c r="L93" s="31">
        <v>108.17</v>
      </c>
      <c r="M93" s="31">
        <v>159.16</v>
      </c>
      <c r="N93" s="31">
        <v>93.84</v>
      </c>
      <c r="O93" s="31" t="s">
        <v>30</v>
      </c>
      <c r="P93" s="18" t="s">
        <v>30</v>
      </c>
      <c r="Q93" s="76"/>
    </row>
    <row r="94" spans="1:17" x14ac:dyDescent="0.2">
      <c r="A94" s="8">
        <v>42583</v>
      </c>
      <c r="B94" s="16">
        <v>50737</v>
      </c>
      <c r="C94" s="16">
        <v>5414</v>
      </c>
      <c r="D94" s="16">
        <v>928.61378000000002</v>
      </c>
      <c r="E94" s="106">
        <v>294.553</v>
      </c>
      <c r="F94" s="106">
        <v>44.95</v>
      </c>
      <c r="G94" s="106">
        <v>2.0659999999999998</v>
      </c>
      <c r="H94" s="106">
        <v>0.72699999999999998</v>
      </c>
      <c r="I94" s="31" t="s">
        <v>30</v>
      </c>
      <c r="J94" s="31" t="s">
        <v>30</v>
      </c>
      <c r="K94" s="31">
        <v>158.79</v>
      </c>
      <c r="L94" s="31">
        <v>107.81</v>
      </c>
      <c r="M94" s="31">
        <v>159.32</v>
      </c>
      <c r="N94" s="31">
        <v>97.75</v>
      </c>
      <c r="O94" s="31" t="s">
        <v>30</v>
      </c>
      <c r="P94" s="18" t="s">
        <v>30</v>
      </c>
      <c r="Q94" s="76"/>
    </row>
    <row r="95" spans="1:17" x14ac:dyDescent="0.2">
      <c r="A95" s="8">
        <v>42614</v>
      </c>
      <c r="B95" s="16">
        <v>47283</v>
      </c>
      <c r="C95" s="16">
        <v>5026</v>
      </c>
      <c r="D95" s="16">
        <v>802.27566000000002</v>
      </c>
      <c r="E95" s="106">
        <v>294.95299999999997</v>
      </c>
      <c r="F95" s="106">
        <v>45.179000000000002</v>
      </c>
      <c r="G95" s="106">
        <v>1.776</v>
      </c>
      <c r="H95" s="106">
        <v>0.63300000000000001</v>
      </c>
      <c r="I95" s="31" t="s">
        <v>30</v>
      </c>
      <c r="J95" s="31" t="s">
        <v>30</v>
      </c>
      <c r="K95" s="31">
        <v>158.75</v>
      </c>
      <c r="L95" s="31">
        <v>107.6</v>
      </c>
      <c r="M95" s="31">
        <v>161.36000000000001</v>
      </c>
      <c r="N95" s="31">
        <v>105.12</v>
      </c>
      <c r="O95" s="31" t="s">
        <v>30</v>
      </c>
      <c r="P95" s="18" t="s">
        <v>30</v>
      </c>
      <c r="Q95" s="76"/>
    </row>
    <row r="96" spans="1:17" x14ac:dyDescent="0.2">
      <c r="A96" s="8">
        <v>42644</v>
      </c>
      <c r="B96" s="16">
        <v>47278</v>
      </c>
      <c r="C96" s="16">
        <v>5064</v>
      </c>
      <c r="D96" s="16">
        <v>1115.8134799999998</v>
      </c>
      <c r="E96" s="106">
        <v>295.221</v>
      </c>
      <c r="F96" s="106">
        <v>45.418999999999997</v>
      </c>
      <c r="G96" s="106">
        <v>1.44</v>
      </c>
      <c r="H96" s="106">
        <v>0.55200000000000005</v>
      </c>
      <c r="I96" s="31" t="s">
        <v>30</v>
      </c>
      <c r="J96" s="31" t="s">
        <v>30</v>
      </c>
      <c r="K96" s="31">
        <v>158.79</v>
      </c>
      <c r="L96" s="31">
        <v>107.45</v>
      </c>
      <c r="M96" s="31">
        <v>170.97</v>
      </c>
      <c r="N96" s="31">
        <v>107.76</v>
      </c>
      <c r="O96" s="31" t="s">
        <v>30</v>
      </c>
      <c r="P96" s="18" t="s">
        <v>30</v>
      </c>
      <c r="Q96" s="76"/>
    </row>
    <row r="97" spans="1:17" x14ac:dyDescent="0.2">
      <c r="A97" s="8">
        <v>42675</v>
      </c>
      <c r="B97" s="16">
        <v>44732</v>
      </c>
      <c r="C97" s="16">
        <v>4858</v>
      </c>
      <c r="D97" s="16">
        <v>1378.8703899999998</v>
      </c>
      <c r="E97" s="106">
        <v>296.22399999999999</v>
      </c>
      <c r="F97" s="106">
        <v>45.765999999999998</v>
      </c>
      <c r="G97" s="106">
        <v>1.5509999999999999</v>
      </c>
      <c r="H97" s="106">
        <v>0.629</v>
      </c>
      <c r="I97" s="31" t="s">
        <v>30</v>
      </c>
      <c r="J97" s="31" t="s">
        <v>30</v>
      </c>
      <c r="K97" s="31">
        <v>158.86000000000001</v>
      </c>
      <c r="L97" s="31">
        <v>107.44</v>
      </c>
      <c r="M97" s="31">
        <v>170.53</v>
      </c>
      <c r="N97" s="31">
        <v>111.39</v>
      </c>
      <c r="O97" s="31" t="s">
        <v>30</v>
      </c>
      <c r="P97" s="18" t="s">
        <v>30</v>
      </c>
      <c r="Q97" s="76"/>
    </row>
    <row r="98" spans="1:17" x14ac:dyDescent="0.2">
      <c r="A98" s="9">
        <v>42705</v>
      </c>
      <c r="B98" s="17">
        <v>50663</v>
      </c>
      <c r="C98" s="17">
        <v>5494</v>
      </c>
      <c r="D98" s="17">
        <v>933.67261999999994</v>
      </c>
      <c r="E98" s="107">
        <v>296.56900000000002</v>
      </c>
      <c r="F98" s="107">
        <v>45.959000000000003</v>
      </c>
      <c r="G98" s="107">
        <v>1.222</v>
      </c>
      <c r="H98" s="107">
        <v>0.46400000000000002</v>
      </c>
      <c r="I98" s="33" t="s">
        <v>30</v>
      </c>
      <c r="J98" s="33" t="s">
        <v>30</v>
      </c>
      <c r="K98" s="33">
        <v>158.91</v>
      </c>
      <c r="L98" s="33">
        <v>107.46</v>
      </c>
      <c r="M98" s="33">
        <v>176.62</v>
      </c>
      <c r="N98" s="33">
        <v>114.57</v>
      </c>
      <c r="O98" s="33" t="s">
        <v>30</v>
      </c>
      <c r="P98" s="19" t="s">
        <v>30</v>
      </c>
      <c r="Q98" s="77"/>
    </row>
    <row r="99" spans="1:17" x14ac:dyDescent="0.2">
      <c r="A99" s="8">
        <v>42736</v>
      </c>
      <c r="B99" s="16">
        <v>45560</v>
      </c>
      <c r="C99" s="16">
        <v>4969</v>
      </c>
      <c r="D99" s="16">
        <v>817.13791000000003</v>
      </c>
      <c r="E99" s="108">
        <v>296.79899999999998</v>
      </c>
      <c r="F99" s="108">
        <v>46.253999999999998</v>
      </c>
      <c r="G99" s="108">
        <v>1.1279999999999999</v>
      </c>
      <c r="H99" s="108">
        <v>0.433</v>
      </c>
      <c r="I99" s="32" t="s">
        <v>30</v>
      </c>
      <c r="J99" s="32" t="s">
        <v>30</v>
      </c>
      <c r="K99" s="32">
        <v>162.13</v>
      </c>
      <c r="L99" s="32">
        <v>110.19</v>
      </c>
      <c r="M99" s="32">
        <v>177.85</v>
      </c>
      <c r="N99" s="32">
        <v>118.33</v>
      </c>
      <c r="O99" s="32" t="s">
        <v>30</v>
      </c>
      <c r="P99" s="69" t="s">
        <v>30</v>
      </c>
      <c r="Q99" s="75"/>
    </row>
    <row r="100" spans="1:17" x14ac:dyDescent="0.2">
      <c r="A100" s="8">
        <v>42767</v>
      </c>
      <c r="B100" s="16">
        <v>48088</v>
      </c>
      <c r="C100" s="16">
        <v>5215</v>
      </c>
      <c r="D100" s="16">
        <v>608.67283999999995</v>
      </c>
      <c r="E100" s="106">
        <v>294.87299999999999</v>
      </c>
      <c r="F100" s="106">
        <v>46.011000000000003</v>
      </c>
      <c r="G100" s="106">
        <v>1.2030000000000001</v>
      </c>
      <c r="H100" s="106">
        <v>0.40300000000000002</v>
      </c>
      <c r="I100" s="31" t="s">
        <v>30</v>
      </c>
      <c r="J100" s="31" t="s">
        <v>30</v>
      </c>
      <c r="K100" s="31">
        <v>162.38</v>
      </c>
      <c r="L100" s="31">
        <v>110.43</v>
      </c>
      <c r="M100" s="31">
        <v>177.18</v>
      </c>
      <c r="N100" s="31">
        <v>115.73</v>
      </c>
      <c r="O100" s="31" t="s">
        <v>30</v>
      </c>
      <c r="P100" s="18" t="s">
        <v>30</v>
      </c>
      <c r="Q100" s="76"/>
    </row>
    <row r="101" spans="1:17" x14ac:dyDescent="0.2">
      <c r="A101" s="8">
        <v>42795</v>
      </c>
      <c r="B101" s="16">
        <v>51468</v>
      </c>
      <c r="C101" s="16">
        <v>5640</v>
      </c>
      <c r="D101" s="16">
        <v>943.17031000000009</v>
      </c>
      <c r="E101" s="106">
        <v>294.476</v>
      </c>
      <c r="F101" s="106">
        <v>46.003</v>
      </c>
      <c r="G101" s="106">
        <v>1.639</v>
      </c>
      <c r="H101" s="106">
        <v>0.51700000000000002</v>
      </c>
      <c r="I101" s="31" t="s">
        <v>30</v>
      </c>
      <c r="J101" s="31" t="s">
        <v>30</v>
      </c>
      <c r="K101" s="31">
        <v>162.47</v>
      </c>
      <c r="L101" s="31">
        <v>110.43</v>
      </c>
      <c r="M101" s="31">
        <v>177.74</v>
      </c>
      <c r="N101" s="31">
        <v>120.27</v>
      </c>
      <c r="O101" s="31" t="s">
        <v>30</v>
      </c>
      <c r="P101" s="18" t="s">
        <v>30</v>
      </c>
      <c r="Q101" s="76"/>
    </row>
    <row r="102" spans="1:17" x14ac:dyDescent="0.2">
      <c r="A102" s="8">
        <v>42826</v>
      </c>
      <c r="B102" s="16">
        <v>48399</v>
      </c>
      <c r="C102" s="16">
        <v>5318</v>
      </c>
      <c r="D102" s="16">
        <v>616.20137999999997</v>
      </c>
      <c r="E102" s="106">
        <v>294.76499999999999</v>
      </c>
      <c r="F102" s="106">
        <v>46.177</v>
      </c>
      <c r="G102" s="106">
        <v>1.2090000000000001</v>
      </c>
      <c r="H102" s="106">
        <v>0.432</v>
      </c>
      <c r="I102" s="31" t="s">
        <v>30</v>
      </c>
      <c r="J102" s="31" t="s">
        <v>30</v>
      </c>
      <c r="K102" s="31">
        <v>162.52000000000001</v>
      </c>
      <c r="L102" s="31">
        <v>110.57</v>
      </c>
      <c r="M102" s="31">
        <v>178.42</v>
      </c>
      <c r="N102" s="31">
        <v>119.11</v>
      </c>
      <c r="O102" s="31" t="s">
        <v>30</v>
      </c>
      <c r="P102" s="18" t="s">
        <v>30</v>
      </c>
      <c r="Q102" s="76"/>
    </row>
    <row r="103" spans="1:17" x14ac:dyDescent="0.2">
      <c r="A103" s="8">
        <v>42856</v>
      </c>
      <c r="B103" s="16">
        <v>45209</v>
      </c>
      <c r="C103" s="16">
        <v>4991</v>
      </c>
      <c r="D103" s="16">
        <v>895.70865000000003</v>
      </c>
      <c r="E103" s="106">
        <v>294.69099999999997</v>
      </c>
      <c r="F103" s="106">
        <v>46.279000000000003</v>
      </c>
      <c r="G103" s="106">
        <v>1.6830000000000001</v>
      </c>
      <c r="H103" s="106">
        <v>0.60599999999999998</v>
      </c>
      <c r="I103" s="31" t="s">
        <v>30</v>
      </c>
      <c r="J103" s="31" t="s">
        <v>30</v>
      </c>
      <c r="K103" s="31">
        <v>162.54</v>
      </c>
      <c r="L103" s="31">
        <v>110.64</v>
      </c>
      <c r="M103" s="31">
        <v>179.36</v>
      </c>
      <c r="N103" s="31">
        <v>119.74</v>
      </c>
      <c r="O103" s="31" t="s">
        <v>30</v>
      </c>
      <c r="P103" s="18" t="s">
        <v>30</v>
      </c>
      <c r="Q103" s="76"/>
    </row>
    <row r="104" spans="1:17" x14ac:dyDescent="0.2">
      <c r="A104" s="8">
        <v>42887</v>
      </c>
      <c r="B104" s="16">
        <v>51889</v>
      </c>
      <c r="C104" s="16">
        <v>5686</v>
      </c>
      <c r="D104" s="16">
        <v>997.92505000000006</v>
      </c>
      <c r="E104" s="106">
        <v>294.697</v>
      </c>
      <c r="F104" s="106">
        <v>46.496000000000002</v>
      </c>
      <c r="G104" s="106">
        <v>1.59</v>
      </c>
      <c r="H104" s="106">
        <v>0.57099999999999995</v>
      </c>
      <c r="I104" s="31" t="s">
        <v>30</v>
      </c>
      <c r="J104" s="31" t="s">
        <v>30</v>
      </c>
      <c r="K104" s="31">
        <v>162.54</v>
      </c>
      <c r="L104" s="31">
        <v>110.63</v>
      </c>
      <c r="M104" s="31">
        <v>180.89</v>
      </c>
      <c r="N104" s="31">
        <v>115.19</v>
      </c>
      <c r="O104" s="31" t="s">
        <v>30</v>
      </c>
      <c r="P104" s="18" t="s">
        <v>30</v>
      </c>
      <c r="Q104" s="76"/>
    </row>
    <row r="105" spans="1:17" x14ac:dyDescent="0.2">
      <c r="A105" s="8">
        <v>42917</v>
      </c>
      <c r="B105" s="16">
        <v>45109</v>
      </c>
      <c r="C105" s="16">
        <v>4958</v>
      </c>
      <c r="D105" s="16">
        <v>656.7200600000001</v>
      </c>
      <c r="E105" s="106">
        <v>294.97399999999999</v>
      </c>
      <c r="F105" s="106">
        <v>46.701999999999998</v>
      </c>
      <c r="G105" s="106">
        <v>0.998</v>
      </c>
      <c r="H105" s="106">
        <v>0.35499999999999998</v>
      </c>
      <c r="I105" s="31" t="s">
        <v>30</v>
      </c>
      <c r="J105" s="31" t="s">
        <v>30</v>
      </c>
      <c r="K105" s="31">
        <v>162.47</v>
      </c>
      <c r="L105" s="31">
        <v>110.57</v>
      </c>
      <c r="M105" s="31">
        <v>182.53</v>
      </c>
      <c r="N105" s="31">
        <v>124.01</v>
      </c>
      <c r="O105" s="31" t="s">
        <v>30</v>
      </c>
      <c r="P105" s="18" t="s">
        <v>30</v>
      </c>
      <c r="Q105" s="76"/>
    </row>
    <row r="106" spans="1:17" x14ac:dyDescent="0.2">
      <c r="A106" s="8">
        <v>42948</v>
      </c>
      <c r="B106" s="16">
        <v>56724</v>
      </c>
      <c r="C106" s="16">
        <v>6240</v>
      </c>
      <c r="D106" s="16">
        <v>684.76072999999997</v>
      </c>
      <c r="E106" s="106">
        <v>294.745</v>
      </c>
      <c r="F106" s="106">
        <v>46.743000000000002</v>
      </c>
      <c r="G106" s="106">
        <v>1.1000000000000001</v>
      </c>
      <c r="H106" s="106">
        <v>0.41399999999999998</v>
      </c>
      <c r="I106" s="31" t="s">
        <v>30</v>
      </c>
      <c r="J106" s="31" t="s">
        <v>30</v>
      </c>
      <c r="K106" s="31">
        <v>162.44999999999999</v>
      </c>
      <c r="L106" s="31">
        <v>110.67</v>
      </c>
      <c r="M106" s="31">
        <v>178.92</v>
      </c>
      <c r="N106" s="31">
        <v>120.31</v>
      </c>
      <c r="O106" s="31" t="s">
        <v>30</v>
      </c>
      <c r="P106" s="18" t="s">
        <v>30</v>
      </c>
      <c r="Q106" s="76"/>
    </row>
    <row r="107" spans="1:17" x14ac:dyDescent="0.2">
      <c r="A107" s="8">
        <v>42979</v>
      </c>
      <c r="B107" s="16">
        <v>43272</v>
      </c>
      <c r="C107" s="16">
        <v>4759</v>
      </c>
      <c r="D107" s="16">
        <v>738.63089000000002</v>
      </c>
      <c r="E107" s="106">
        <v>294.358</v>
      </c>
      <c r="F107" s="106">
        <v>46.735999999999997</v>
      </c>
      <c r="G107" s="106">
        <v>1.054</v>
      </c>
      <c r="H107" s="106">
        <v>0.36299999999999999</v>
      </c>
      <c r="I107" s="31" t="s">
        <v>30</v>
      </c>
      <c r="J107" s="31" t="s">
        <v>30</v>
      </c>
      <c r="K107" s="31">
        <v>162.4</v>
      </c>
      <c r="L107" s="31">
        <v>110.68</v>
      </c>
      <c r="M107" s="31">
        <v>181.03</v>
      </c>
      <c r="N107" s="31">
        <v>118.86</v>
      </c>
      <c r="O107" s="31" t="s">
        <v>30</v>
      </c>
      <c r="P107" s="18" t="s">
        <v>30</v>
      </c>
      <c r="Q107" s="76"/>
    </row>
    <row r="108" spans="1:17" x14ac:dyDescent="0.2">
      <c r="A108" s="8">
        <v>43009</v>
      </c>
      <c r="B108" s="16">
        <v>48498</v>
      </c>
      <c r="C108" s="16">
        <v>5403</v>
      </c>
      <c r="D108" s="16">
        <v>1158.5904800000001</v>
      </c>
      <c r="E108" s="106">
        <v>294.197</v>
      </c>
      <c r="F108" s="106">
        <v>46.753999999999998</v>
      </c>
      <c r="G108" s="106">
        <v>1.3109999999999999</v>
      </c>
      <c r="H108" s="106">
        <v>0.52300000000000002</v>
      </c>
      <c r="I108" s="31" t="s">
        <v>30</v>
      </c>
      <c r="J108" s="31" t="s">
        <v>30</v>
      </c>
      <c r="K108" s="31">
        <v>162.43</v>
      </c>
      <c r="L108" s="31">
        <v>110.72</v>
      </c>
      <c r="M108" s="31">
        <v>182.72</v>
      </c>
      <c r="N108" s="31">
        <v>121.05</v>
      </c>
      <c r="O108" s="31" t="s">
        <v>30</v>
      </c>
      <c r="P108" s="18" t="s">
        <v>30</v>
      </c>
      <c r="Q108" s="76"/>
    </row>
    <row r="109" spans="1:17" x14ac:dyDescent="0.2">
      <c r="A109" s="8">
        <v>43040</v>
      </c>
      <c r="B109" s="16">
        <v>46401</v>
      </c>
      <c r="C109" s="16">
        <v>5206</v>
      </c>
      <c r="D109" s="16">
        <v>1241.5314499999999</v>
      </c>
      <c r="E109" s="106">
        <v>294.67200000000003</v>
      </c>
      <c r="F109" s="106">
        <v>46.981000000000002</v>
      </c>
      <c r="G109" s="106">
        <v>1.1579999999999999</v>
      </c>
      <c r="H109" s="106">
        <v>0.46400000000000002</v>
      </c>
      <c r="I109" s="31" t="s">
        <v>30</v>
      </c>
      <c r="J109" s="31" t="s">
        <v>30</v>
      </c>
      <c r="K109" s="31">
        <v>162.6</v>
      </c>
      <c r="L109" s="31">
        <v>110.75</v>
      </c>
      <c r="M109" s="31">
        <v>190.61</v>
      </c>
      <c r="N109" s="31">
        <v>123.7</v>
      </c>
      <c r="O109" s="31" t="s">
        <v>30</v>
      </c>
      <c r="P109" s="18" t="s">
        <v>30</v>
      </c>
      <c r="Q109" s="76"/>
    </row>
    <row r="110" spans="1:17" x14ac:dyDescent="0.2">
      <c r="A110" s="9">
        <v>43070</v>
      </c>
      <c r="B110" s="17">
        <v>50709</v>
      </c>
      <c r="C110" s="17">
        <v>5701</v>
      </c>
      <c r="D110" s="17">
        <v>986.71554000000003</v>
      </c>
      <c r="E110" s="107">
        <v>294.91399999999999</v>
      </c>
      <c r="F110" s="107">
        <v>47.146999999999998</v>
      </c>
      <c r="G110" s="107">
        <v>0.70499999999999996</v>
      </c>
      <c r="H110" s="107">
        <v>0.24099999999999999</v>
      </c>
      <c r="I110" s="33" t="s">
        <v>30</v>
      </c>
      <c r="J110" s="33" t="s">
        <v>30</v>
      </c>
      <c r="K110" s="33">
        <v>162.63999999999999</v>
      </c>
      <c r="L110" s="33">
        <v>110.84</v>
      </c>
      <c r="M110" s="33">
        <v>195.58</v>
      </c>
      <c r="N110" s="33">
        <v>130.55000000000001</v>
      </c>
      <c r="O110" s="33" t="s">
        <v>30</v>
      </c>
      <c r="P110" s="19" t="s">
        <v>30</v>
      </c>
      <c r="Q110" s="77"/>
    </row>
    <row r="111" spans="1:17" x14ac:dyDescent="0.2">
      <c r="A111" s="8">
        <v>43101</v>
      </c>
      <c r="B111" s="16">
        <v>46493</v>
      </c>
      <c r="C111" s="16">
        <v>5245</v>
      </c>
      <c r="D111" s="16">
        <v>926.59298999999999</v>
      </c>
      <c r="E111" s="108">
        <v>294.94099999999997</v>
      </c>
      <c r="F111" s="108">
        <v>47.262999999999998</v>
      </c>
      <c r="G111" s="108">
        <v>1.264</v>
      </c>
      <c r="H111" s="108">
        <v>0.45200000000000001</v>
      </c>
      <c r="I111" s="108">
        <v>1.546</v>
      </c>
      <c r="J111" s="108">
        <v>0.40799999999999997</v>
      </c>
      <c r="K111" s="32">
        <v>165.88</v>
      </c>
      <c r="L111" s="32">
        <v>113.73</v>
      </c>
      <c r="M111" s="32">
        <v>189.79</v>
      </c>
      <c r="N111" s="32">
        <v>124.54</v>
      </c>
      <c r="O111" s="32">
        <v>154.01</v>
      </c>
      <c r="P111" s="69">
        <v>97.41</v>
      </c>
      <c r="Q111" s="75"/>
    </row>
    <row r="112" spans="1:17" x14ac:dyDescent="0.2">
      <c r="A112" s="8">
        <v>43132</v>
      </c>
      <c r="B112" s="16">
        <v>49294</v>
      </c>
      <c r="C112" s="16">
        <v>5550</v>
      </c>
      <c r="D112" s="16">
        <v>608.69554000000005</v>
      </c>
      <c r="E112" s="106">
        <v>293.46899999999999</v>
      </c>
      <c r="F112" s="106">
        <v>47.027999999999999</v>
      </c>
      <c r="G112" s="106">
        <v>0.99299999999999999</v>
      </c>
      <c r="H112" s="106">
        <v>0.35299999999999998</v>
      </c>
      <c r="I112" s="106">
        <v>1.397</v>
      </c>
      <c r="J112" s="106">
        <v>0.36499999999999999</v>
      </c>
      <c r="K112" s="31">
        <v>166.06</v>
      </c>
      <c r="L112" s="31">
        <v>114.08</v>
      </c>
      <c r="M112" s="31">
        <v>187.01</v>
      </c>
      <c r="N112" s="31">
        <v>125.96</v>
      </c>
      <c r="O112" s="31">
        <v>153.18</v>
      </c>
      <c r="P112" s="18">
        <v>99.85</v>
      </c>
      <c r="Q112" s="76"/>
    </row>
    <row r="113" spans="1:17" x14ac:dyDescent="0.2">
      <c r="A113" s="8">
        <v>43160</v>
      </c>
      <c r="B113" s="16">
        <v>52007</v>
      </c>
      <c r="C113" s="16">
        <v>5887</v>
      </c>
      <c r="D113" s="16">
        <v>695.90532999999994</v>
      </c>
      <c r="E113" s="106">
        <v>292.99599999999998</v>
      </c>
      <c r="F113" s="106">
        <v>47.015000000000001</v>
      </c>
      <c r="G113" s="106">
        <v>0.93500000000000005</v>
      </c>
      <c r="H113" s="106">
        <v>0.36399999999999999</v>
      </c>
      <c r="I113" s="106">
        <v>1.5720000000000001</v>
      </c>
      <c r="J113" s="106">
        <v>0.41599999999999998</v>
      </c>
      <c r="K113" s="31">
        <v>166.09</v>
      </c>
      <c r="L113" s="31">
        <v>114.16</v>
      </c>
      <c r="M113" s="31">
        <v>187.99</v>
      </c>
      <c r="N113" s="31">
        <v>121.34</v>
      </c>
      <c r="O113" s="31">
        <v>150.63</v>
      </c>
      <c r="P113" s="18">
        <v>101.18</v>
      </c>
      <c r="Q113" s="76"/>
    </row>
    <row r="114" spans="1:17" x14ac:dyDescent="0.2">
      <c r="A114" s="8">
        <v>43191</v>
      </c>
      <c r="B114" s="16">
        <v>49186</v>
      </c>
      <c r="C114" s="16">
        <v>5569</v>
      </c>
      <c r="D114" s="16">
        <v>801.35489999999993</v>
      </c>
      <c r="E114" s="106">
        <v>292.39800000000002</v>
      </c>
      <c r="F114" s="106">
        <v>46.956000000000003</v>
      </c>
      <c r="G114" s="106">
        <v>1.0029999999999999</v>
      </c>
      <c r="H114" s="106">
        <v>0.39800000000000002</v>
      </c>
      <c r="I114" s="106">
        <v>1.5</v>
      </c>
      <c r="J114" s="106">
        <v>0.39600000000000002</v>
      </c>
      <c r="K114" s="31">
        <v>166.14</v>
      </c>
      <c r="L114" s="31">
        <v>114.2</v>
      </c>
      <c r="M114" s="31">
        <v>189.48</v>
      </c>
      <c r="N114" s="31">
        <v>125.52</v>
      </c>
      <c r="O114" s="31">
        <v>152.02000000000001</v>
      </c>
      <c r="P114" s="18">
        <v>103.83</v>
      </c>
      <c r="Q114" s="76"/>
    </row>
    <row r="115" spans="1:17" x14ac:dyDescent="0.2">
      <c r="A115" s="8">
        <v>43221</v>
      </c>
      <c r="B115" s="16">
        <v>47020</v>
      </c>
      <c r="C115" s="16">
        <v>5387</v>
      </c>
      <c r="D115" s="16">
        <v>1097.6452899999999</v>
      </c>
      <c r="E115" s="106">
        <v>292.34199999999998</v>
      </c>
      <c r="F115" s="106">
        <v>47.118000000000002</v>
      </c>
      <c r="G115" s="106">
        <v>1.8560000000000001</v>
      </c>
      <c r="H115" s="106">
        <v>0.63300000000000001</v>
      </c>
      <c r="I115" s="106">
        <v>1.208</v>
      </c>
      <c r="J115" s="106">
        <v>0.33700000000000002</v>
      </c>
      <c r="K115" s="31">
        <v>166.14</v>
      </c>
      <c r="L115" s="31">
        <v>114.26</v>
      </c>
      <c r="M115" s="31">
        <v>186.89</v>
      </c>
      <c r="N115" s="31">
        <v>127.79</v>
      </c>
      <c r="O115" s="31">
        <v>152.74</v>
      </c>
      <c r="P115" s="18">
        <v>101.1</v>
      </c>
      <c r="Q115" s="76"/>
    </row>
    <row r="116" spans="1:17" x14ac:dyDescent="0.2">
      <c r="A116" s="8">
        <v>43252</v>
      </c>
      <c r="B116" s="16">
        <v>51577</v>
      </c>
      <c r="C116" s="16">
        <v>5866</v>
      </c>
      <c r="D116" s="16">
        <v>889.17422999999997</v>
      </c>
      <c r="E116" s="106">
        <v>292.79500000000002</v>
      </c>
      <c r="F116" s="106">
        <v>47.345999999999997</v>
      </c>
      <c r="G116" s="106">
        <v>1.9870000000000001</v>
      </c>
      <c r="H116" s="106">
        <v>0.746</v>
      </c>
      <c r="I116" s="106">
        <v>1.1579999999999999</v>
      </c>
      <c r="J116" s="106">
        <v>0.312</v>
      </c>
      <c r="K116" s="31">
        <v>166.24</v>
      </c>
      <c r="L116" s="31">
        <v>114.35</v>
      </c>
      <c r="M116" s="31">
        <v>191.18</v>
      </c>
      <c r="N116" s="31">
        <v>120.23</v>
      </c>
      <c r="O116" s="31">
        <v>152.77000000000001</v>
      </c>
      <c r="P116" s="18">
        <v>97.37</v>
      </c>
      <c r="Q116" s="76"/>
    </row>
    <row r="117" spans="1:17" x14ac:dyDescent="0.2">
      <c r="A117" s="8">
        <v>43282</v>
      </c>
      <c r="B117" s="16">
        <v>46158</v>
      </c>
      <c r="C117" s="16">
        <v>5285</v>
      </c>
      <c r="D117" s="16">
        <v>764.34256000000005</v>
      </c>
      <c r="E117" s="106">
        <v>293.14299999999997</v>
      </c>
      <c r="F117" s="106">
        <v>47.621000000000002</v>
      </c>
      <c r="G117" s="106">
        <v>1.282</v>
      </c>
      <c r="H117" s="106">
        <v>0.501</v>
      </c>
      <c r="I117" s="106">
        <v>1.1599999999999999</v>
      </c>
      <c r="J117" s="106">
        <v>0.30599999999999999</v>
      </c>
      <c r="K117" s="31">
        <v>166.24</v>
      </c>
      <c r="L117" s="31">
        <v>114.37</v>
      </c>
      <c r="M117" s="31">
        <v>195.62</v>
      </c>
      <c r="N117" s="31">
        <v>125.55</v>
      </c>
      <c r="O117" s="31">
        <v>152.69999999999999</v>
      </c>
      <c r="P117" s="18">
        <v>98.64</v>
      </c>
      <c r="Q117" s="76"/>
    </row>
    <row r="118" spans="1:17" x14ac:dyDescent="0.2">
      <c r="A118" s="8">
        <v>43313</v>
      </c>
      <c r="B118" s="16">
        <v>52417</v>
      </c>
      <c r="C118" s="16">
        <v>6009</v>
      </c>
      <c r="D118" s="16">
        <v>639.59266000000002</v>
      </c>
      <c r="E118" s="106">
        <v>293.09899999999999</v>
      </c>
      <c r="F118" s="106">
        <v>47.773000000000003</v>
      </c>
      <c r="G118" s="106">
        <v>0.872</v>
      </c>
      <c r="H118" s="106">
        <v>0.308</v>
      </c>
      <c r="I118" s="106">
        <v>1.2350000000000001</v>
      </c>
      <c r="J118" s="106">
        <v>0.31900000000000001</v>
      </c>
      <c r="K118" s="31">
        <v>166.19</v>
      </c>
      <c r="L118" s="31">
        <v>114.43</v>
      </c>
      <c r="M118" s="31">
        <v>197.06</v>
      </c>
      <c r="N118" s="31">
        <v>126.51</v>
      </c>
      <c r="O118" s="31">
        <v>155.78</v>
      </c>
      <c r="P118" s="18">
        <v>104.65</v>
      </c>
      <c r="Q118" s="76"/>
    </row>
    <row r="119" spans="1:17" x14ac:dyDescent="0.2">
      <c r="A119" s="8">
        <v>43344</v>
      </c>
      <c r="B119" s="16">
        <v>45869</v>
      </c>
      <c r="C119" s="16">
        <v>5282</v>
      </c>
      <c r="D119" s="16">
        <v>688.83346999999992</v>
      </c>
      <c r="E119" s="106">
        <v>292.65499999999997</v>
      </c>
      <c r="F119" s="106">
        <v>47.737000000000002</v>
      </c>
      <c r="G119" s="106">
        <v>1.224</v>
      </c>
      <c r="H119" s="106">
        <v>0.432</v>
      </c>
      <c r="I119" s="106">
        <v>1.1519999999999999</v>
      </c>
      <c r="J119" s="106">
        <v>0.32100000000000001</v>
      </c>
      <c r="K119" s="31">
        <v>166.17</v>
      </c>
      <c r="L119" s="31">
        <v>114.39</v>
      </c>
      <c r="M119" s="31">
        <v>196.75</v>
      </c>
      <c r="N119" s="31">
        <v>125.04</v>
      </c>
      <c r="O119" s="31">
        <v>152.43</v>
      </c>
      <c r="P119" s="18">
        <v>99.63</v>
      </c>
      <c r="Q119" s="76"/>
    </row>
    <row r="120" spans="1:17" x14ac:dyDescent="0.2">
      <c r="A120" s="8">
        <v>43374</v>
      </c>
      <c r="B120" s="16">
        <v>52859</v>
      </c>
      <c r="C120" s="16">
        <v>6144</v>
      </c>
      <c r="D120" s="16">
        <v>1392.3980900000001</v>
      </c>
      <c r="E120" s="106">
        <v>292.61599999999999</v>
      </c>
      <c r="F120" s="106">
        <v>47.829000000000001</v>
      </c>
      <c r="G120" s="106">
        <v>1.583</v>
      </c>
      <c r="H120" s="106">
        <v>0.56399999999999995</v>
      </c>
      <c r="I120" s="106">
        <v>1.26</v>
      </c>
      <c r="J120" s="106">
        <v>0.36499999999999999</v>
      </c>
      <c r="K120" s="31">
        <v>166.27</v>
      </c>
      <c r="L120" s="31">
        <v>114.54</v>
      </c>
      <c r="M120" s="31">
        <v>197.56</v>
      </c>
      <c r="N120" s="31">
        <v>130.54</v>
      </c>
      <c r="O120" s="31">
        <v>149.59</v>
      </c>
      <c r="P120" s="18">
        <v>98.74</v>
      </c>
      <c r="Q120" s="76"/>
    </row>
    <row r="121" spans="1:17" x14ac:dyDescent="0.2">
      <c r="A121" s="8">
        <v>43405</v>
      </c>
      <c r="B121" s="16">
        <v>49565</v>
      </c>
      <c r="C121" s="16">
        <v>5791</v>
      </c>
      <c r="D121" s="16">
        <v>1385.6587499999998</v>
      </c>
      <c r="E121" s="106">
        <v>293.47300000000001</v>
      </c>
      <c r="F121" s="106">
        <v>48.146999999999998</v>
      </c>
      <c r="G121" s="106">
        <v>1.56</v>
      </c>
      <c r="H121" s="106">
        <v>0.57699999999999996</v>
      </c>
      <c r="I121" s="106">
        <v>1.272</v>
      </c>
      <c r="J121" s="106">
        <v>0.316</v>
      </c>
      <c r="K121" s="31">
        <v>166.41</v>
      </c>
      <c r="L121" s="31">
        <v>114.7</v>
      </c>
      <c r="M121" s="31">
        <v>202.27</v>
      </c>
      <c r="N121" s="31">
        <v>126.95</v>
      </c>
      <c r="O121" s="31">
        <v>152.41999999999999</v>
      </c>
      <c r="P121" s="18">
        <v>106.02</v>
      </c>
      <c r="Q121" s="76"/>
    </row>
    <row r="122" spans="1:17" x14ac:dyDescent="0.2">
      <c r="A122" s="9">
        <v>43435</v>
      </c>
      <c r="B122" s="17">
        <v>49197</v>
      </c>
      <c r="C122" s="17">
        <v>5700</v>
      </c>
      <c r="D122" s="17">
        <v>780.36833999999999</v>
      </c>
      <c r="E122" s="107">
        <v>294.053</v>
      </c>
      <c r="F122" s="107">
        <v>48.347999999999999</v>
      </c>
      <c r="G122" s="107">
        <v>0.64</v>
      </c>
      <c r="H122" s="107">
        <v>0.217</v>
      </c>
      <c r="I122" s="107">
        <v>1.143</v>
      </c>
      <c r="J122" s="107">
        <v>0.26700000000000002</v>
      </c>
      <c r="K122" s="33">
        <v>166.58</v>
      </c>
      <c r="L122" s="33">
        <v>114.79</v>
      </c>
      <c r="M122" s="33">
        <v>201.96</v>
      </c>
      <c r="N122" s="33">
        <v>126.89</v>
      </c>
      <c r="O122" s="33">
        <v>157.94999999999999</v>
      </c>
      <c r="P122" s="19">
        <v>100.44</v>
      </c>
      <c r="Q122" s="77"/>
    </row>
    <row r="123" spans="1:17" x14ac:dyDescent="0.2">
      <c r="A123" s="8">
        <v>43466</v>
      </c>
      <c r="B123" s="16">
        <v>48753</v>
      </c>
      <c r="C123" s="16">
        <v>5652</v>
      </c>
      <c r="D123" s="16">
        <v>841.41857999999991</v>
      </c>
      <c r="E123" s="108">
        <v>294.12400000000002</v>
      </c>
      <c r="F123" s="108">
        <v>48.48</v>
      </c>
      <c r="G123" s="108">
        <v>1.302</v>
      </c>
      <c r="H123" s="108">
        <v>0.49099999999999999</v>
      </c>
      <c r="I123" s="108">
        <v>1.653</v>
      </c>
      <c r="J123" s="108">
        <v>0.4</v>
      </c>
      <c r="K123" s="32">
        <v>171.32</v>
      </c>
      <c r="L123" s="32">
        <v>118.07</v>
      </c>
      <c r="M123" s="32">
        <v>198.96</v>
      </c>
      <c r="N123" s="32">
        <v>124.52</v>
      </c>
      <c r="O123" s="32">
        <v>161.4</v>
      </c>
      <c r="P123" s="69">
        <v>102.51</v>
      </c>
      <c r="Q123" s="75"/>
    </row>
    <row r="124" spans="1:17" x14ac:dyDescent="0.2">
      <c r="A124" s="8">
        <v>43497</v>
      </c>
      <c r="B124" s="16">
        <v>50641</v>
      </c>
      <c r="C124" s="16">
        <v>5929</v>
      </c>
      <c r="D124" s="16">
        <v>755.62815000000001</v>
      </c>
      <c r="E124" s="106">
        <v>292.30399999999997</v>
      </c>
      <c r="F124" s="106">
        <v>48.265000000000001</v>
      </c>
      <c r="G124" s="106">
        <v>1.202</v>
      </c>
      <c r="H124" s="106">
        <v>0.42</v>
      </c>
      <c r="I124" s="106">
        <v>1.4530000000000001</v>
      </c>
      <c r="J124" s="106">
        <v>0.38800000000000001</v>
      </c>
      <c r="K124" s="31">
        <v>171.56</v>
      </c>
      <c r="L124" s="31">
        <v>118.32</v>
      </c>
      <c r="M124" s="31">
        <v>202.1</v>
      </c>
      <c r="N124" s="31">
        <v>130.41999999999999</v>
      </c>
      <c r="O124" s="31">
        <v>156.74</v>
      </c>
      <c r="P124" s="18">
        <v>103.5</v>
      </c>
      <c r="Q124" s="76"/>
    </row>
    <row r="125" spans="1:17" x14ac:dyDescent="0.2">
      <c r="A125" s="8">
        <v>43525</v>
      </c>
      <c r="B125" s="16">
        <v>49737</v>
      </c>
      <c r="C125" s="16">
        <v>5806</v>
      </c>
      <c r="D125" s="16">
        <v>775.47809999999993</v>
      </c>
      <c r="E125" s="106">
        <v>292.13900000000001</v>
      </c>
      <c r="F125" s="106">
        <v>48.338999999999999</v>
      </c>
      <c r="G125" s="106">
        <v>1.1439999999999999</v>
      </c>
      <c r="H125" s="106">
        <v>0.40899999999999997</v>
      </c>
      <c r="I125" s="106">
        <v>1.47</v>
      </c>
      <c r="J125" s="106">
        <v>0.38100000000000001</v>
      </c>
      <c r="K125" s="31">
        <v>171.61</v>
      </c>
      <c r="L125" s="31">
        <v>118.36</v>
      </c>
      <c r="M125" s="31">
        <v>197.35</v>
      </c>
      <c r="N125" s="31">
        <v>130.30000000000001</v>
      </c>
      <c r="O125" s="31">
        <v>157.46</v>
      </c>
      <c r="P125" s="18">
        <v>102.61</v>
      </c>
      <c r="Q125" s="76"/>
    </row>
    <row r="126" spans="1:17" x14ac:dyDescent="0.2">
      <c r="A126" s="8">
        <v>43556</v>
      </c>
      <c r="B126" s="16">
        <v>53962</v>
      </c>
      <c r="C126" s="16">
        <v>6320</v>
      </c>
      <c r="D126" s="16">
        <v>818.57051000000001</v>
      </c>
      <c r="E126" s="106">
        <v>291.82799999999997</v>
      </c>
      <c r="F126" s="106">
        <v>48.369</v>
      </c>
      <c r="G126" s="106">
        <v>1.0880000000000001</v>
      </c>
      <c r="H126" s="106">
        <v>0.40100000000000002</v>
      </c>
      <c r="I126" s="106">
        <v>1.3049999999999999</v>
      </c>
      <c r="J126" s="106">
        <v>0.32</v>
      </c>
      <c r="K126" s="31">
        <v>171.61</v>
      </c>
      <c r="L126" s="31">
        <v>118.43</v>
      </c>
      <c r="M126" s="31">
        <v>195.67</v>
      </c>
      <c r="N126" s="31">
        <v>132.30000000000001</v>
      </c>
      <c r="O126" s="31">
        <v>158.41</v>
      </c>
      <c r="P126" s="18">
        <v>105.89</v>
      </c>
      <c r="Q126" s="76"/>
    </row>
    <row r="127" spans="1:17" x14ac:dyDescent="0.2">
      <c r="A127" s="8">
        <v>43586</v>
      </c>
      <c r="B127" s="16">
        <v>50890</v>
      </c>
      <c r="C127" s="16">
        <v>6065</v>
      </c>
      <c r="D127" s="16">
        <v>1277.9336599999999</v>
      </c>
      <c r="E127" s="106">
        <v>291.73700000000002</v>
      </c>
      <c r="F127" s="106">
        <v>48.466999999999999</v>
      </c>
      <c r="G127" s="106">
        <v>1.877</v>
      </c>
      <c r="H127" s="106">
        <v>0.68200000000000005</v>
      </c>
      <c r="I127" s="106">
        <v>1.343</v>
      </c>
      <c r="J127" s="106">
        <v>0.373</v>
      </c>
      <c r="K127" s="31">
        <v>171.61</v>
      </c>
      <c r="L127" s="31">
        <v>118.5</v>
      </c>
      <c r="M127" s="31">
        <v>200.3</v>
      </c>
      <c r="N127" s="31">
        <v>133.58000000000001</v>
      </c>
      <c r="O127" s="31">
        <v>156.58000000000001</v>
      </c>
      <c r="P127" s="18">
        <v>104</v>
      </c>
      <c r="Q127" s="76"/>
    </row>
    <row r="128" spans="1:17" x14ac:dyDescent="0.2">
      <c r="A128" s="8">
        <v>43617</v>
      </c>
      <c r="B128" s="16">
        <v>47500</v>
      </c>
      <c r="C128" s="16">
        <v>5599</v>
      </c>
      <c r="D128" s="16">
        <v>781.53993000000014</v>
      </c>
      <c r="E128" s="106">
        <v>292.18200000000002</v>
      </c>
      <c r="F128" s="106">
        <v>48.713000000000001</v>
      </c>
      <c r="G128" s="106">
        <v>1.546</v>
      </c>
      <c r="H128" s="106">
        <v>0.56100000000000005</v>
      </c>
      <c r="I128" s="106">
        <v>1.111</v>
      </c>
      <c r="J128" s="106">
        <v>0.312</v>
      </c>
      <c r="K128" s="31">
        <v>171.63</v>
      </c>
      <c r="L128" s="31">
        <v>118.57</v>
      </c>
      <c r="M128" s="31">
        <v>196.03</v>
      </c>
      <c r="N128" s="31">
        <v>128.51</v>
      </c>
      <c r="O128" s="31">
        <v>158.25</v>
      </c>
      <c r="P128" s="18">
        <v>102.72</v>
      </c>
      <c r="Q128" s="76"/>
    </row>
    <row r="129" spans="1:17" x14ac:dyDescent="0.2">
      <c r="A129" s="8">
        <v>43647</v>
      </c>
      <c r="B129" s="16">
        <v>50787</v>
      </c>
      <c r="C129" s="16">
        <v>6012</v>
      </c>
      <c r="D129" s="16">
        <v>765.10541000000001</v>
      </c>
      <c r="E129" s="106">
        <v>292.50299999999999</v>
      </c>
      <c r="F129" s="106">
        <v>48.923000000000002</v>
      </c>
      <c r="G129" s="106">
        <v>1.375</v>
      </c>
      <c r="H129" s="106">
        <v>0.52800000000000002</v>
      </c>
      <c r="I129" s="106">
        <v>1.137</v>
      </c>
      <c r="J129" s="106">
        <v>0.318</v>
      </c>
      <c r="K129" s="31">
        <v>171.61</v>
      </c>
      <c r="L129" s="31">
        <v>118.57</v>
      </c>
      <c r="M129" s="31">
        <v>203.6</v>
      </c>
      <c r="N129" s="31">
        <v>139.66</v>
      </c>
      <c r="O129" s="31">
        <v>156.33000000000001</v>
      </c>
      <c r="P129" s="18">
        <v>109.51</v>
      </c>
      <c r="Q129" s="76"/>
    </row>
    <row r="130" spans="1:17" x14ac:dyDescent="0.2">
      <c r="A130" s="8">
        <v>43678</v>
      </c>
      <c r="B130" s="16">
        <v>53705</v>
      </c>
      <c r="C130" s="16">
        <v>6344</v>
      </c>
      <c r="D130" s="16">
        <v>665.48026000000004</v>
      </c>
      <c r="E130" s="106">
        <v>292.31400000000002</v>
      </c>
      <c r="F130" s="106">
        <v>48.975999999999999</v>
      </c>
      <c r="G130" s="106">
        <v>0.99099999999999999</v>
      </c>
      <c r="H130" s="106">
        <v>0.36599999999999999</v>
      </c>
      <c r="I130" s="106">
        <v>1.1499999999999999</v>
      </c>
      <c r="J130" s="106">
        <v>0.317</v>
      </c>
      <c r="K130" s="31">
        <v>171.62</v>
      </c>
      <c r="L130" s="31">
        <v>118.7</v>
      </c>
      <c r="M130" s="31">
        <v>199.3</v>
      </c>
      <c r="N130" s="31">
        <v>136.5</v>
      </c>
      <c r="O130" s="31">
        <v>159.72</v>
      </c>
      <c r="P130" s="18">
        <v>103.36</v>
      </c>
      <c r="Q130" s="76"/>
    </row>
    <row r="131" spans="1:17" x14ac:dyDescent="0.2">
      <c r="A131" s="8">
        <v>43709</v>
      </c>
      <c r="B131" s="16">
        <v>47590</v>
      </c>
      <c r="C131" s="16">
        <v>5636</v>
      </c>
      <c r="D131" s="16">
        <v>726.34328000000005</v>
      </c>
      <c r="E131" s="106">
        <v>291.99400000000003</v>
      </c>
      <c r="F131" s="106">
        <v>49</v>
      </c>
      <c r="G131" s="106">
        <v>1.288</v>
      </c>
      <c r="H131" s="106">
        <v>0.51300000000000001</v>
      </c>
      <c r="I131" s="106">
        <v>1.214</v>
      </c>
      <c r="J131" s="106">
        <v>0.32400000000000001</v>
      </c>
      <c r="K131" s="31">
        <v>171.61</v>
      </c>
      <c r="L131" s="31">
        <v>118.78</v>
      </c>
      <c r="M131" s="31">
        <v>207.45</v>
      </c>
      <c r="N131" s="31">
        <v>127.77</v>
      </c>
      <c r="O131" s="31">
        <v>162.16999999999999</v>
      </c>
      <c r="P131" s="18">
        <v>103.82</v>
      </c>
      <c r="Q131" s="76"/>
    </row>
    <row r="132" spans="1:17" x14ac:dyDescent="0.2">
      <c r="A132" s="8">
        <v>43739</v>
      </c>
      <c r="B132" s="16">
        <v>59645</v>
      </c>
      <c r="C132" s="16">
        <v>7156</v>
      </c>
      <c r="D132" s="16">
        <v>1261.41472</v>
      </c>
      <c r="E132" s="106">
        <v>292.041</v>
      </c>
      <c r="F132" s="106">
        <v>49.148000000000003</v>
      </c>
      <c r="G132" s="106">
        <v>1.306</v>
      </c>
      <c r="H132" s="106">
        <v>0.46300000000000002</v>
      </c>
      <c r="I132" s="106">
        <v>1.2190000000000001</v>
      </c>
      <c r="J132" s="106">
        <v>0.34</v>
      </c>
      <c r="K132" s="31">
        <v>171.72</v>
      </c>
      <c r="L132" s="31">
        <v>118.91</v>
      </c>
      <c r="M132" s="31">
        <v>207.27</v>
      </c>
      <c r="N132" s="31">
        <v>138.09</v>
      </c>
      <c r="O132" s="31">
        <v>160.53</v>
      </c>
      <c r="P132" s="18">
        <v>107.41</v>
      </c>
      <c r="Q132" s="76"/>
    </row>
    <row r="133" spans="1:17" x14ac:dyDescent="0.2">
      <c r="A133" s="8">
        <v>43770</v>
      </c>
      <c r="B133" s="16">
        <v>45404</v>
      </c>
      <c r="C133" s="16">
        <v>5452</v>
      </c>
      <c r="D133" s="16">
        <v>931.11243999999988</v>
      </c>
      <c r="E133" s="106">
        <v>292.99099999999999</v>
      </c>
      <c r="F133" s="106">
        <v>49.487000000000002</v>
      </c>
      <c r="G133" s="106">
        <v>1.0049999999999999</v>
      </c>
      <c r="H133" s="106">
        <v>0.35399999999999998</v>
      </c>
      <c r="I133" s="106">
        <v>1.3919999999999999</v>
      </c>
      <c r="J133" s="106">
        <v>0.38800000000000001</v>
      </c>
      <c r="K133" s="31">
        <v>171.81</v>
      </c>
      <c r="L133" s="31">
        <v>119.06</v>
      </c>
      <c r="M133" s="31">
        <v>206.17</v>
      </c>
      <c r="N133" s="31">
        <v>138.66999999999999</v>
      </c>
      <c r="O133" s="31">
        <v>157.24</v>
      </c>
      <c r="P133" s="18">
        <v>105.43</v>
      </c>
      <c r="Q133" s="76"/>
    </row>
    <row r="134" spans="1:17" x14ac:dyDescent="0.2">
      <c r="A134" s="9">
        <v>43800</v>
      </c>
      <c r="B134" s="17">
        <v>50724</v>
      </c>
      <c r="C134" s="17">
        <v>6067</v>
      </c>
      <c r="D134" s="17">
        <v>741.85038999999995</v>
      </c>
      <c r="E134" s="107">
        <v>293.017</v>
      </c>
      <c r="F134" s="107">
        <v>49.508000000000003</v>
      </c>
      <c r="G134" s="107">
        <v>1.0289999999999999</v>
      </c>
      <c r="H134" s="107">
        <v>0.375</v>
      </c>
      <c r="I134" s="107">
        <v>1.335</v>
      </c>
      <c r="J134" s="107">
        <v>0.38500000000000001</v>
      </c>
      <c r="K134" s="33">
        <v>171.87</v>
      </c>
      <c r="L134" s="33">
        <v>119.11</v>
      </c>
      <c r="M134" s="33">
        <v>204.14</v>
      </c>
      <c r="N134" s="33">
        <v>135.80000000000001</v>
      </c>
      <c r="O134" s="33">
        <v>159.66999999999999</v>
      </c>
      <c r="P134" s="19">
        <v>106.99</v>
      </c>
      <c r="Q134" s="77"/>
    </row>
    <row r="135" spans="1:17" x14ac:dyDescent="0.2">
      <c r="A135" s="8">
        <v>43831</v>
      </c>
      <c r="B135" s="16">
        <v>52498</v>
      </c>
      <c r="C135" s="16">
        <v>6293</v>
      </c>
      <c r="D135" s="16">
        <v>806.69274000000007</v>
      </c>
      <c r="E135" s="108">
        <v>292.64800000000002</v>
      </c>
      <c r="F135" s="108">
        <v>49.451999999999998</v>
      </c>
      <c r="G135" s="108">
        <v>1.161</v>
      </c>
      <c r="H135" s="108">
        <v>0.38300000000000001</v>
      </c>
      <c r="I135" s="108">
        <v>1.631</v>
      </c>
      <c r="J135" s="108">
        <v>0.436</v>
      </c>
      <c r="K135" s="32">
        <v>177.25</v>
      </c>
      <c r="L135" s="32">
        <v>122.86</v>
      </c>
      <c r="M135" s="32">
        <v>206.27</v>
      </c>
      <c r="N135" s="32">
        <v>138.75</v>
      </c>
      <c r="O135" s="32">
        <v>165.39</v>
      </c>
      <c r="P135" s="69">
        <v>108.05</v>
      </c>
      <c r="Q135" s="75"/>
    </row>
    <row r="136" spans="1:17" x14ac:dyDescent="0.2">
      <c r="A136" s="8">
        <v>43862</v>
      </c>
      <c r="B136" s="16">
        <v>52106</v>
      </c>
      <c r="C136" s="16">
        <v>6267</v>
      </c>
      <c r="D136" s="16">
        <v>616.24264000000005</v>
      </c>
      <c r="E136" s="106">
        <v>291.14499999999998</v>
      </c>
      <c r="F136" s="106">
        <v>49.264000000000003</v>
      </c>
      <c r="G136" s="106">
        <v>1.1619999999999999</v>
      </c>
      <c r="H136" s="106">
        <v>0.39200000000000002</v>
      </c>
      <c r="I136" s="106">
        <v>1.3819999999999999</v>
      </c>
      <c r="J136" s="106">
        <v>0.39300000000000002</v>
      </c>
      <c r="K136" s="31">
        <v>177.6</v>
      </c>
      <c r="L136" s="31">
        <v>123.24</v>
      </c>
      <c r="M136" s="31">
        <v>205.05</v>
      </c>
      <c r="N136" s="31">
        <v>130.02000000000001</v>
      </c>
      <c r="O136" s="31">
        <v>161.49</v>
      </c>
      <c r="P136" s="18">
        <v>107.56</v>
      </c>
      <c r="Q136" s="76"/>
    </row>
    <row r="137" spans="1:17" x14ac:dyDescent="0.2">
      <c r="A137" s="8">
        <v>43891</v>
      </c>
      <c r="B137" s="16">
        <v>49186</v>
      </c>
      <c r="C137" s="16">
        <v>5916</v>
      </c>
      <c r="D137" s="16">
        <v>673.64239000000009</v>
      </c>
      <c r="E137" s="106">
        <v>291.14299999999997</v>
      </c>
      <c r="F137" s="106">
        <v>49.305999999999997</v>
      </c>
      <c r="G137" s="106">
        <v>0.83499999999999996</v>
      </c>
      <c r="H137" s="106">
        <v>0.317</v>
      </c>
      <c r="I137" s="106">
        <v>1.353</v>
      </c>
      <c r="J137" s="106">
        <v>0.33900000000000002</v>
      </c>
      <c r="K137" s="31">
        <v>177.74</v>
      </c>
      <c r="L137" s="31">
        <v>123.26</v>
      </c>
      <c r="M137" s="31">
        <v>204.26</v>
      </c>
      <c r="N137" s="31">
        <v>140.19</v>
      </c>
      <c r="O137" s="31">
        <v>161.9</v>
      </c>
      <c r="P137" s="18">
        <v>107.11</v>
      </c>
      <c r="Q137" s="76"/>
    </row>
    <row r="138" spans="1:17" x14ac:dyDescent="0.2">
      <c r="A138" s="8">
        <v>43922</v>
      </c>
      <c r="B138" s="16">
        <v>61065</v>
      </c>
      <c r="C138" s="16">
        <v>7354</v>
      </c>
      <c r="D138" s="16">
        <v>815.86082999999996</v>
      </c>
      <c r="E138" s="106">
        <v>290.66500000000002</v>
      </c>
      <c r="F138" s="106">
        <v>49.271999999999998</v>
      </c>
      <c r="G138" s="106">
        <v>0.88800000000000001</v>
      </c>
      <c r="H138" s="106">
        <v>0.34200000000000003</v>
      </c>
      <c r="I138" s="106">
        <v>1.3220000000000001</v>
      </c>
      <c r="J138" s="106">
        <v>0.38400000000000001</v>
      </c>
      <c r="K138" s="31">
        <v>177.85</v>
      </c>
      <c r="L138" s="31">
        <v>123.39</v>
      </c>
      <c r="M138" s="31">
        <v>215.57</v>
      </c>
      <c r="N138" s="31">
        <v>147.44</v>
      </c>
      <c r="O138" s="31">
        <v>163.18</v>
      </c>
      <c r="P138" s="18">
        <v>107.7</v>
      </c>
      <c r="Q138" s="76"/>
    </row>
    <row r="139" spans="1:17" x14ac:dyDescent="0.2">
      <c r="A139" s="8">
        <v>43952</v>
      </c>
      <c r="B139" s="16">
        <v>43245</v>
      </c>
      <c r="C139" s="16">
        <v>5197</v>
      </c>
      <c r="D139" s="16">
        <v>675.13616000000002</v>
      </c>
      <c r="E139" s="106">
        <v>290.13600000000002</v>
      </c>
      <c r="F139" s="106">
        <v>49.216999999999999</v>
      </c>
      <c r="G139" s="106">
        <v>1.04</v>
      </c>
      <c r="H139" s="106">
        <v>0.38300000000000001</v>
      </c>
      <c r="I139" s="106">
        <v>1.27</v>
      </c>
      <c r="J139" s="106">
        <v>0.35899999999999999</v>
      </c>
      <c r="K139" s="31">
        <v>177.92</v>
      </c>
      <c r="L139" s="31">
        <v>123.55</v>
      </c>
      <c r="M139" s="31">
        <v>211.42</v>
      </c>
      <c r="N139" s="31">
        <v>142.43</v>
      </c>
      <c r="O139" s="31">
        <v>164.16</v>
      </c>
      <c r="P139" s="18">
        <v>110.47</v>
      </c>
      <c r="Q139" s="76"/>
    </row>
    <row r="140" spans="1:17" x14ac:dyDescent="0.2">
      <c r="A140" s="8">
        <v>43983</v>
      </c>
      <c r="B140" s="16">
        <v>52060</v>
      </c>
      <c r="C140" s="16">
        <v>6235</v>
      </c>
      <c r="D140" s="16">
        <v>563.90256000000011</v>
      </c>
      <c r="E140" s="106">
        <v>290.13</v>
      </c>
      <c r="F140" s="106">
        <v>49.23</v>
      </c>
      <c r="G140" s="106">
        <v>1.3149999999999999</v>
      </c>
      <c r="H140" s="106">
        <v>0.437</v>
      </c>
      <c r="I140" s="106">
        <v>1.175</v>
      </c>
      <c r="J140" s="106">
        <v>0.38900000000000001</v>
      </c>
      <c r="K140" s="31">
        <v>177.96</v>
      </c>
      <c r="L140" s="31">
        <v>123.54</v>
      </c>
      <c r="M140" s="31">
        <v>220.75</v>
      </c>
      <c r="N140" s="31">
        <v>139.33000000000001</v>
      </c>
      <c r="O140" s="31">
        <v>162.61000000000001</v>
      </c>
      <c r="P140" s="18">
        <v>109.58</v>
      </c>
      <c r="Q140" s="76"/>
    </row>
    <row r="141" spans="1:17" x14ac:dyDescent="0.2">
      <c r="A141" s="8">
        <v>44013</v>
      </c>
      <c r="B141" s="16">
        <v>55306</v>
      </c>
      <c r="C141" s="16">
        <v>6652</v>
      </c>
      <c r="D141" s="16">
        <v>786.14182999999991</v>
      </c>
      <c r="E141" s="106">
        <v>289.97199999999998</v>
      </c>
      <c r="F141" s="106">
        <v>49.21</v>
      </c>
      <c r="G141" s="106">
        <v>1.3859999999999999</v>
      </c>
      <c r="H141" s="106">
        <v>0.48</v>
      </c>
      <c r="I141" s="106">
        <v>1.135</v>
      </c>
      <c r="J141" s="106">
        <v>0.35299999999999998</v>
      </c>
      <c r="K141" s="31">
        <v>178.03</v>
      </c>
      <c r="L141" s="31">
        <v>123.62</v>
      </c>
      <c r="M141" s="31">
        <v>213.01</v>
      </c>
      <c r="N141" s="31">
        <v>139.66999999999999</v>
      </c>
      <c r="O141" s="31">
        <v>162.41999999999999</v>
      </c>
      <c r="P141" s="18">
        <v>106.6</v>
      </c>
      <c r="Q141" s="76"/>
    </row>
    <row r="142" spans="1:17" x14ac:dyDescent="0.2">
      <c r="A142" s="8">
        <v>44044</v>
      </c>
      <c r="B142" s="16">
        <v>52239</v>
      </c>
      <c r="C142" s="16">
        <v>6309</v>
      </c>
      <c r="D142" s="16">
        <v>734.80653000000007</v>
      </c>
      <c r="E142" s="106">
        <v>290.03199999999998</v>
      </c>
      <c r="F142" s="106">
        <v>49.332999999999998</v>
      </c>
      <c r="G142" s="106">
        <v>0.96399999999999997</v>
      </c>
      <c r="H142" s="106">
        <v>0.36499999999999999</v>
      </c>
      <c r="I142" s="106">
        <v>1.2210000000000001</v>
      </c>
      <c r="J142" s="106">
        <v>0.33600000000000002</v>
      </c>
      <c r="K142" s="31">
        <v>178.18</v>
      </c>
      <c r="L142" s="31">
        <v>123.76</v>
      </c>
      <c r="M142" s="31">
        <v>217.5</v>
      </c>
      <c r="N142" s="31">
        <v>142.1</v>
      </c>
      <c r="O142" s="31">
        <v>164.12</v>
      </c>
      <c r="P142" s="18">
        <v>108.08</v>
      </c>
      <c r="Q142" s="76"/>
    </row>
    <row r="143" spans="1:17" x14ac:dyDescent="0.2">
      <c r="A143" s="8">
        <v>44075</v>
      </c>
      <c r="B143" s="16">
        <v>49235</v>
      </c>
      <c r="C143" s="16">
        <v>5980</v>
      </c>
      <c r="D143" s="16">
        <v>891.40128000000004</v>
      </c>
      <c r="E143" s="106">
        <v>289.70699999999999</v>
      </c>
      <c r="F143" s="106">
        <v>49.295000000000002</v>
      </c>
      <c r="G143" s="106">
        <v>1.276</v>
      </c>
      <c r="H143" s="106">
        <v>0.46400000000000002</v>
      </c>
      <c r="I143" s="106">
        <v>1.2569999999999999</v>
      </c>
      <c r="J143" s="106">
        <v>0.34899999999999998</v>
      </c>
      <c r="K143" s="31">
        <v>178.27</v>
      </c>
      <c r="L143" s="31">
        <v>123.8</v>
      </c>
      <c r="M143" s="31">
        <v>211.76</v>
      </c>
      <c r="N143" s="31">
        <v>143.59</v>
      </c>
      <c r="O143" s="31">
        <v>165.8</v>
      </c>
      <c r="P143" s="18">
        <v>109.02</v>
      </c>
      <c r="Q143" s="76"/>
    </row>
    <row r="144" spans="1:17" x14ac:dyDescent="0.2">
      <c r="A144" s="8">
        <v>44105</v>
      </c>
      <c r="B144" s="16">
        <v>55665</v>
      </c>
      <c r="C144" s="16">
        <v>6750</v>
      </c>
      <c r="D144" s="16">
        <v>1178.53397</v>
      </c>
      <c r="E144" s="106">
        <v>289.79300000000001</v>
      </c>
      <c r="F144" s="106">
        <v>49.442</v>
      </c>
      <c r="G144" s="106">
        <v>1.873</v>
      </c>
      <c r="H144" s="106">
        <v>0.68799999999999994</v>
      </c>
      <c r="I144" s="106">
        <v>1.41</v>
      </c>
      <c r="J144" s="106">
        <v>0.40300000000000002</v>
      </c>
      <c r="K144" s="31">
        <v>178.36</v>
      </c>
      <c r="L144" s="31">
        <v>123.95</v>
      </c>
      <c r="M144" s="31">
        <v>205.98</v>
      </c>
      <c r="N144" s="31">
        <v>137.34</v>
      </c>
      <c r="O144" s="31">
        <v>162.79</v>
      </c>
      <c r="P144" s="18">
        <v>108.54</v>
      </c>
      <c r="Q144" s="76"/>
    </row>
    <row r="145" spans="1:17" x14ac:dyDescent="0.2">
      <c r="A145" s="8">
        <v>44136</v>
      </c>
      <c r="B145" s="16">
        <v>49540</v>
      </c>
      <c r="C145" s="16">
        <v>6027</v>
      </c>
      <c r="D145" s="16">
        <v>1106.48082</v>
      </c>
      <c r="E145" s="106">
        <v>290.49200000000002</v>
      </c>
      <c r="F145" s="106">
        <v>49.74</v>
      </c>
      <c r="G145" s="106">
        <v>1.3340000000000001</v>
      </c>
      <c r="H145" s="106">
        <v>0.51300000000000001</v>
      </c>
      <c r="I145" s="106">
        <v>1.641</v>
      </c>
      <c r="J145" s="106">
        <v>0.44700000000000001</v>
      </c>
      <c r="K145" s="31">
        <v>178.42</v>
      </c>
      <c r="L145" s="31">
        <v>124.12</v>
      </c>
      <c r="M145" s="31">
        <v>216.17</v>
      </c>
      <c r="N145" s="31">
        <v>139.63999999999999</v>
      </c>
      <c r="O145" s="31">
        <v>159.5</v>
      </c>
      <c r="P145" s="18">
        <v>109.04</v>
      </c>
      <c r="Q145" s="76"/>
    </row>
    <row r="146" spans="1:17" x14ac:dyDescent="0.2">
      <c r="A146" s="8">
        <v>44166</v>
      </c>
      <c r="B146" s="17">
        <v>61066</v>
      </c>
      <c r="C146" s="17">
        <v>7403</v>
      </c>
      <c r="D146" s="17">
        <v>479.37428000000006</v>
      </c>
      <c r="E146" s="107">
        <v>290.68</v>
      </c>
      <c r="F146" s="107">
        <v>49.914999999999999</v>
      </c>
      <c r="G146" s="107">
        <v>0.33300000000000002</v>
      </c>
      <c r="H146" s="107">
        <v>0.104</v>
      </c>
      <c r="I146" s="107">
        <v>1.641</v>
      </c>
      <c r="J146" s="107">
        <v>0.44700000000000001</v>
      </c>
      <c r="K146" s="33">
        <v>178.51</v>
      </c>
      <c r="L146" s="33">
        <v>124.25</v>
      </c>
      <c r="M146" s="33">
        <v>257.22000000000003</v>
      </c>
      <c r="N146" s="33">
        <v>181.96</v>
      </c>
      <c r="O146" s="33">
        <v>159.5</v>
      </c>
      <c r="P146" s="19">
        <v>109.04</v>
      </c>
      <c r="Q146" s="77"/>
    </row>
    <row r="147" spans="1:17" x14ac:dyDescent="0.2">
      <c r="A147" s="38">
        <v>44197</v>
      </c>
      <c r="B147" s="16">
        <v>44880</v>
      </c>
      <c r="C147" s="16">
        <v>5444</v>
      </c>
      <c r="D147" s="16">
        <v>1131.9592499999999</v>
      </c>
      <c r="E147" s="108">
        <v>290.536</v>
      </c>
      <c r="F147" s="108">
        <v>49.866999999999997</v>
      </c>
      <c r="G147" s="108">
        <v>0.8</v>
      </c>
      <c r="H147" s="108">
        <v>0.26100000000000001</v>
      </c>
      <c r="I147" s="108">
        <v>2.4020000000000001</v>
      </c>
      <c r="J147" s="108">
        <v>0.622</v>
      </c>
      <c r="K147" s="32">
        <v>183.37</v>
      </c>
      <c r="L147" s="32">
        <v>127.89</v>
      </c>
      <c r="M147" s="32">
        <v>227.82</v>
      </c>
      <c r="N147" s="32">
        <v>140.65</v>
      </c>
      <c r="O147" s="32">
        <v>165.78</v>
      </c>
      <c r="P147" s="69">
        <v>113.54</v>
      </c>
      <c r="Q147" s="75">
        <v>10</v>
      </c>
    </row>
    <row r="148" spans="1:17" x14ac:dyDescent="0.2">
      <c r="A148" s="8">
        <v>44228</v>
      </c>
      <c r="B148" s="16">
        <v>52933</v>
      </c>
      <c r="C148" s="16">
        <v>6439</v>
      </c>
      <c r="D148" s="16">
        <v>451.15337500000004</v>
      </c>
      <c r="E148" s="106">
        <v>286.65600000000001</v>
      </c>
      <c r="F148" s="106">
        <v>48.853999999999999</v>
      </c>
      <c r="G148" s="106">
        <v>0.8</v>
      </c>
      <c r="H148" s="106">
        <v>0.27500000000000002</v>
      </c>
      <c r="I148" s="106">
        <v>1.9990000000000001</v>
      </c>
      <c r="J148" s="106">
        <v>0.55200000000000005</v>
      </c>
      <c r="K148" s="31">
        <v>183.75</v>
      </c>
      <c r="L148" s="31">
        <v>128.38999999999999</v>
      </c>
      <c r="M148" s="31">
        <v>208.03</v>
      </c>
      <c r="N148" s="31">
        <v>139.66</v>
      </c>
      <c r="O148" s="31">
        <v>167.37</v>
      </c>
      <c r="P148" s="18">
        <v>111.25</v>
      </c>
      <c r="Q148" s="76">
        <v>12</v>
      </c>
    </row>
    <row r="149" spans="1:17" x14ac:dyDescent="0.2">
      <c r="A149" s="8">
        <v>44256</v>
      </c>
      <c r="B149" s="16">
        <v>53746</v>
      </c>
      <c r="C149" s="16">
        <v>6500</v>
      </c>
      <c r="D149" s="16">
        <v>573.09024999999997</v>
      </c>
      <c r="E149" s="106">
        <v>285.54199999999997</v>
      </c>
      <c r="F149" s="106">
        <v>48.604999999999997</v>
      </c>
      <c r="G149" s="106">
        <v>1.556</v>
      </c>
      <c r="H149" s="106">
        <v>0.53600000000000003</v>
      </c>
      <c r="I149" s="106">
        <v>2.3940000000000001</v>
      </c>
      <c r="J149" s="106">
        <v>0.63900000000000001</v>
      </c>
      <c r="K149" s="31">
        <v>183.91</v>
      </c>
      <c r="L149" s="31">
        <v>128.63</v>
      </c>
      <c r="M149" s="31">
        <v>216.63</v>
      </c>
      <c r="N149" s="31">
        <v>142.76</v>
      </c>
      <c r="O149" s="31">
        <v>169.76</v>
      </c>
      <c r="P149" s="18">
        <v>110.8</v>
      </c>
      <c r="Q149" s="76">
        <v>12</v>
      </c>
    </row>
    <row r="150" spans="1:17" x14ac:dyDescent="0.2">
      <c r="A150" s="8">
        <v>44287</v>
      </c>
      <c r="B150" s="16">
        <v>55037</v>
      </c>
      <c r="C150" s="16">
        <v>6664</v>
      </c>
      <c r="D150" s="16">
        <v>655.55131249999999</v>
      </c>
      <c r="E150" s="106">
        <v>284.58999999999997</v>
      </c>
      <c r="F150" s="106">
        <v>48.488</v>
      </c>
      <c r="G150" s="106">
        <v>1.0409999999999999</v>
      </c>
      <c r="H150" s="106">
        <v>0.36299999999999999</v>
      </c>
      <c r="I150" s="106">
        <v>1.843</v>
      </c>
      <c r="J150" s="106">
        <v>0.52200000000000002</v>
      </c>
      <c r="K150" s="31">
        <v>184.04</v>
      </c>
      <c r="L150" s="31">
        <v>128.80000000000001</v>
      </c>
      <c r="M150" s="31">
        <v>216.66</v>
      </c>
      <c r="N150" s="31">
        <v>143.56</v>
      </c>
      <c r="O150" s="31">
        <v>170.97</v>
      </c>
      <c r="P150" s="18">
        <v>112.39</v>
      </c>
      <c r="Q150" s="76">
        <v>13</v>
      </c>
    </row>
    <row r="151" spans="1:17" x14ac:dyDescent="0.2">
      <c r="A151" s="8">
        <v>44317</v>
      </c>
      <c r="B151" s="16">
        <v>50172</v>
      </c>
      <c r="C151" s="16">
        <v>6126</v>
      </c>
      <c r="D151" s="16">
        <v>1083.964125</v>
      </c>
      <c r="E151" s="106">
        <v>284.43</v>
      </c>
      <c r="F151" s="106">
        <v>48.503</v>
      </c>
      <c r="G151" s="106">
        <v>2.1389999999999998</v>
      </c>
      <c r="H151" s="106">
        <v>0.68300000000000005</v>
      </c>
      <c r="I151" s="106">
        <v>1.4039999999999999</v>
      </c>
      <c r="J151" s="106">
        <v>0.36899999999999999</v>
      </c>
      <c r="K151" s="31">
        <v>184.11</v>
      </c>
      <c r="L151" s="31">
        <v>128.88</v>
      </c>
      <c r="M151" s="31">
        <v>219.82</v>
      </c>
      <c r="N151" s="31">
        <v>139.63999999999999</v>
      </c>
      <c r="O151" s="31">
        <v>168.2</v>
      </c>
      <c r="P151" s="18">
        <v>110.89</v>
      </c>
      <c r="Q151" s="76">
        <v>11</v>
      </c>
    </row>
    <row r="152" spans="1:17" x14ac:dyDescent="0.2">
      <c r="A152" s="8">
        <v>44348</v>
      </c>
      <c r="B152" s="16">
        <v>53934</v>
      </c>
      <c r="C152" s="16">
        <v>6654</v>
      </c>
      <c r="D152" s="16">
        <v>1549.2748750000001</v>
      </c>
      <c r="E152" s="106">
        <v>285.447</v>
      </c>
      <c r="F152" s="106">
        <v>48.87</v>
      </c>
      <c r="G152" s="106">
        <v>2.6379999999999999</v>
      </c>
      <c r="H152" s="106">
        <v>0.876</v>
      </c>
      <c r="I152" s="106">
        <v>1.33</v>
      </c>
      <c r="J152" s="106">
        <v>0.34699999999999998</v>
      </c>
      <c r="K152" s="31">
        <v>184.29</v>
      </c>
      <c r="L152" s="31">
        <v>128.96</v>
      </c>
      <c r="M152" s="31">
        <v>226.19</v>
      </c>
      <c r="N152" s="31">
        <v>141.32</v>
      </c>
      <c r="O152" s="31">
        <v>170.62</v>
      </c>
      <c r="P152" s="18">
        <v>114.12</v>
      </c>
      <c r="Q152" s="76">
        <v>12</v>
      </c>
    </row>
    <row r="153" spans="1:17" x14ac:dyDescent="0.2">
      <c r="A153" s="8">
        <v>44378</v>
      </c>
      <c r="B153" s="16">
        <v>57090</v>
      </c>
      <c r="C153" s="16">
        <v>7075</v>
      </c>
      <c r="D153" s="16">
        <v>1360.631875</v>
      </c>
      <c r="E153" s="106">
        <v>287.04500000000002</v>
      </c>
      <c r="F153" s="106">
        <v>49.52</v>
      </c>
      <c r="G153" s="106">
        <v>2.2080000000000002</v>
      </c>
      <c r="H153" s="106">
        <v>0.751</v>
      </c>
      <c r="I153" s="106">
        <v>1.194</v>
      </c>
      <c r="J153" s="106">
        <v>0.28899999999999998</v>
      </c>
      <c r="K153" s="31">
        <v>184.54</v>
      </c>
      <c r="L153" s="31">
        <v>129.12</v>
      </c>
      <c r="M153" s="31">
        <v>231.4</v>
      </c>
      <c r="N153" s="31">
        <v>144.97999999999999</v>
      </c>
      <c r="O153" s="31">
        <v>166.92</v>
      </c>
      <c r="P153" s="18">
        <v>114.03</v>
      </c>
      <c r="Q153" s="76">
        <v>13</v>
      </c>
    </row>
    <row r="154" spans="1:17" x14ac:dyDescent="0.2">
      <c r="A154" s="8">
        <v>44409</v>
      </c>
      <c r="B154" s="16">
        <v>53994</v>
      </c>
      <c r="C154" s="16">
        <v>6715</v>
      </c>
      <c r="D154" s="16">
        <v>1028.2893749999998</v>
      </c>
      <c r="E154" s="106">
        <v>287.87</v>
      </c>
      <c r="F154" s="106">
        <v>49.935000000000002</v>
      </c>
      <c r="G154" s="106">
        <v>2.12</v>
      </c>
      <c r="H154" s="106">
        <v>0.81799999999999995</v>
      </c>
      <c r="I154" s="106">
        <v>1.1859999999999999</v>
      </c>
      <c r="J154" s="106">
        <v>0.36199999999999999</v>
      </c>
      <c r="K154" s="31">
        <v>184.79</v>
      </c>
      <c r="L154" s="31">
        <v>129.24</v>
      </c>
      <c r="M154" s="31">
        <v>229.27</v>
      </c>
      <c r="N154" s="31">
        <v>147.91</v>
      </c>
      <c r="O154" s="31">
        <v>162.72999999999999</v>
      </c>
      <c r="P154" s="18">
        <v>116.65</v>
      </c>
      <c r="Q154" s="76">
        <v>12</v>
      </c>
    </row>
    <row r="155" spans="1:17" x14ac:dyDescent="0.2">
      <c r="A155" s="8">
        <v>44440</v>
      </c>
      <c r="B155" s="16">
        <v>51795</v>
      </c>
      <c r="C155" s="16">
        <v>6470</v>
      </c>
      <c r="D155" s="16">
        <v>1008.4819375000001</v>
      </c>
      <c r="E155" s="106">
        <v>287.93599999999998</v>
      </c>
      <c r="F155" s="106">
        <v>50.13</v>
      </c>
      <c r="G155" s="106">
        <v>1.627</v>
      </c>
      <c r="H155" s="106">
        <v>0.59899999999999998</v>
      </c>
      <c r="I155" s="106">
        <v>1.3089999999999999</v>
      </c>
      <c r="J155" s="106">
        <v>0.36199999999999999</v>
      </c>
      <c r="K155" s="31">
        <v>184.84</v>
      </c>
      <c r="L155" s="31">
        <v>129.31</v>
      </c>
      <c r="M155" s="31">
        <v>228.38</v>
      </c>
      <c r="N155" s="31">
        <v>147.91</v>
      </c>
      <c r="O155" s="31">
        <v>171.31</v>
      </c>
      <c r="P155" s="18">
        <v>119.83</v>
      </c>
      <c r="Q155" s="76">
        <v>11</v>
      </c>
    </row>
    <row r="156" spans="1:17" x14ac:dyDescent="0.2">
      <c r="A156" s="8">
        <v>44470</v>
      </c>
      <c r="B156" s="16">
        <v>56656</v>
      </c>
      <c r="C156" s="16">
        <v>7072</v>
      </c>
      <c r="D156" s="16">
        <v>1335.78675</v>
      </c>
      <c r="E156" s="106">
        <v>288.31700000000001</v>
      </c>
      <c r="F156" s="106">
        <v>50.295000000000002</v>
      </c>
      <c r="G156" s="106">
        <v>1.742</v>
      </c>
      <c r="H156" s="106">
        <v>0.60299999999999998</v>
      </c>
      <c r="I156" s="106">
        <v>1.4690000000000001</v>
      </c>
      <c r="J156" s="106">
        <v>0.43099999999999999</v>
      </c>
      <c r="K156" s="31">
        <v>184.9</v>
      </c>
      <c r="L156" s="31">
        <v>129.34</v>
      </c>
      <c r="M156" s="31">
        <v>223.47</v>
      </c>
      <c r="N156" s="31">
        <v>145.58000000000001</v>
      </c>
      <c r="O156" s="31">
        <v>168.82</v>
      </c>
      <c r="P156" s="18">
        <v>115.14</v>
      </c>
      <c r="Q156" s="76">
        <v>13</v>
      </c>
    </row>
    <row r="157" spans="1:17" x14ac:dyDescent="0.2">
      <c r="A157" s="8">
        <v>44501</v>
      </c>
      <c r="B157" s="16">
        <v>51123</v>
      </c>
      <c r="C157" s="16">
        <v>6400</v>
      </c>
      <c r="D157" s="16">
        <v>1162.6447499999999</v>
      </c>
      <c r="E157" s="106">
        <v>288.52600000000001</v>
      </c>
      <c r="F157" s="106">
        <v>50.390999999999998</v>
      </c>
      <c r="G157" s="106">
        <v>1.335</v>
      </c>
      <c r="H157" s="106">
        <v>0.49</v>
      </c>
      <c r="I157" s="106">
        <v>1.772</v>
      </c>
      <c r="J157" s="106">
        <v>0.46100000000000002</v>
      </c>
      <c r="K157" s="31">
        <v>184.92</v>
      </c>
      <c r="L157" s="31">
        <v>129.35</v>
      </c>
      <c r="M157" s="31">
        <v>228.51</v>
      </c>
      <c r="N157" s="31">
        <v>148.19</v>
      </c>
      <c r="O157" s="31">
        <v>166.12</v>
      </c>
      <c r="P157" s="18">
        <v>113.82</v>
      </c>
      <c r="Q157" s="76">
        <v>11</v>
      </c>
    </row>
    <row r="158" spans="1:17" x14ac:dyDescent="0.2">
      <c r="A158" s="9">
        <v>44531</v>
      </c>
      <c r="B158" s="17">
        <v>56843</v>
      </c>
      <c r="C158" s="17">
        <v>7144</v>
      </c>
      <c r="D158" s="17">
        <v>940.15912500000002</v>
      </c>
      <c r="E158" s="107">
        <v>288.423</v>
      </c>
      <c r="F158" s="107">
        <v>50.459000000000003</v>
      </c>
      <c r="G158" s="107">
        <v>0.56599999999999995</v>
      </c>
      <c r="H158" s="107">
        <v>0.20300000000000001</v>
      </c>
      <c r="I158" s="107">
        <v>2.2320000000000002</v>
      </c>
      <c r="J158" s="107">
        <v>0.56899999999999995</v>
      </c>
      <c r="K158" s="33">
        <v>185.08</v>
      </c>
      <c r="L158" s="33">
        <v>129.55000000000001</v>
      </c>
      <c r="M158" s="33">
        <v>249.84</v>
      </c>
      <c r="N158" s="33">
        <v>170.08</v>
      </c>
      <c r="O158" s="33">
        <v>169.28</v>
      </c>
      <c r="P158" s="19">
        <v>112.88</v>
      </c>
      <c r="Q158" s="77">
        <v>13</v>
      </c>
    </row>
    <row r="159" spans="1:17" x14ac:dyDescent="0.2">
      <c r="A159" s="38">
        <v>44562</v>
      </c>
      <c r="B159" s="16">
        <v>51733</v>
      </c>
      <c r="C159" s="16">
        <v>6536</v>
      </c>
      <c r="D159" s="16">
        <v>1145.0454999999999</v>
      </c>
      <c r="E159" s="108">
        <v>288.00700000000001</v>
      </c>
      <c r="F159" s="108">
        <v>50.436</v>
      </c>
      <c r="G159" s="108">
        <v>1.772</v>
      </c>
      <c r="H159" s="108">
        <v>0.64600000000000002</v>
      </c>
      <c r="I159" s="108">
        <v>1.83</v>
      </c>
      <c r="J159" s="108">
        <v>0.496</v>
      </c>
      <c r="K159" s="32">
        <v>187.64</v>
      </c>
      <c r="L159" s="32">
        <v>131.41999999999999</v>
      </c>
      <c r="M159" s="32">
        <v>215.47</v>
      </c>
      <c r="N159" s="32">
        <v>150.35</v>
      </c>
      <c r="O159" s="32">
        <v>171.45</v>
      </c>
      <c r="P159" s="69">
        <v>114.39</v>
      </c>
      <c r="Q159" s="69">
        <v>11</v>
      </c>
    </row>
    <row r="160" spans="1:17" x14ac:dyDescent="0.2">
      <c r="A160" s="8">
        <v>44593</v>
      </c>
      <c r="B160" s="16">
        <v>54394</v>
      </c>
      <c r="C160" s="16">
        <v>6872</v>
      </c>
      <c r="D160" s="16">
        <v>905.45125000000007</v>
      </c>
      <c r="E160" s="106">
        <v>286.05900000000003</v>
      </c>
      <c r="F160" s="106">
        <v>50.222999999999999</v>
      </c>
      <c r="G160" s="106">
        <v>2.21</v>
      </c>
      <c r="H160" s="106">
        <v>0.82299999999999995</v>
      </c>
      <c r="I160" s="106">
        <v>1.6439999999999999</v>
      </c>
      <c r="J160" s="106">
        <v>0.41899999999999998</v>
      </c>
      <c r="K160" s="31">
        <v>188.03</v>
      </c>
      <c r="L160" s="31">
        <v>132.09</v>
      </c>
      <c r="M160" s="31">
        <v>218.81</v>
      </c>
      <c r="N160" s="31">
        <v>143.83000000000001</v>
      </c>
      <c r="O160" s="31">
        <v>168.42</v>
      </c>
      <c r="P160" s="18">
        <v>114.66</v>
      </c>
      <c r="Q160" s="18">
        <v>12</v>
      </c>
    </row>
    <row r="161" spans="1:17" ht="15.75" customHeight="1" x14ac:dyDescent="0.2">
      <c r="A161" s="8">
        <v>44621</v>
      </c>
      <c r="B161" s="16">
        <v>55515</v>
      </c>
      <c r="C161" s="16">
        <v>7035</v>
      </c>
      <c r="D161" s="16">
        <v>877.8760625000001</v>
      </c>
      <c r="E161" s="106">
        <v>286.83800000000002</v>
      </c>
      <c r="F161" s="106">
        <v>50.645000000000003</v>
      </c>
      <c r="G161" s="106">
        <v>2.1459999999999999</v>
      </c>
      <c r="H161" s="106">
        <v>0.79300000000000004</v>
      </c>
      <c r="I161" s="106">
        <v>1.782</v>
      </c>
      <c r="J161" s="106">
        <v>0.505</v>
      </c>
      <c r="K161" s="31">
        <v>188.22</v>
      </c>
      <c r="L161" s="31">
        <v>132.28</v>
      </c>
      <c r="M161" s="31">
        <v>223.5</v>
      </c>
      <c r="N161" s="31">
        <v>142.80000000000001</v>
      </c>
      <c r="O161" s="31">
        <v>169.94</v>
      </c>
      <c r="P161" s="18">
        <v>115.89</v>
      </c>
      <c r="Q161" s="18">
        <v>12</v>
      </c>
    </row>
    <row r="162" spans="1:17" x14ac:dyDescent="0.2">
      <c r="A162" s="8">
        <v>44652</v>
      </c>
      <c r="B162" s="16">
        <v>57114</v>
      </c>
      <c r="C162" s="16">
        <v>7257</v>
      </c>
      <c r="D162" s="16">
        <v>969.22468749999996</v>
      </c>
      <c r="E162" s="106">
        <v>286.839</v>
      </c>
      <c r="F162" s="106">
        <v>50.79</v>
      </c>
      <c r="G162" s="106">
        <v>1.157</v>
      </c>
      <c r="H162" s="106">
        <v>0.42499999999999999</v>
      </c>
      <c r="I162" s="106">
        <v>1.4550000000000001</v>
      </c>
      <c r="J162" s="106">
        <v>0.437</v>
      </c>
      <c r="K162" s="31">
        <v>188.44</v>
      </c>
      <c r="L162" s="31">
        <v>132.41</v>
      </c>
      <c r="M162" s="31">
        <v>228.85</v>
      </c>
      <c r="N162" s="31">
        <v>148.87</v>
      </c>
      <c r="O162" s="31">
        <v>169.14</v>
      </c>
      <c r="P162" s="18">
        <v>120.63</v>
      </c>
      <c r="Q162" s="18">
        <v>13</v>
      </c>
    </row>
    <row r="163" spans="1:17" x14ac:dyDescent="0.2">
      <c r="A163" s="8">
        <v>44682</v>
      </c>
      <c r="B163" s="16">
        <v>52096</v>
      </c>
      <c r="C163" s="16">
        <v>6698</v>
      </c>
      <c r="D163" s="16">
        <v>1090.7080000000001</v>
      </c>
      <c r="E163" s="106">
        <v>287.12700000000001</v>
      </c>
      <c r="F163" s="106">
        <v>51.052</v>
      </c>
      <c r="G163" s="106">
        <v>2.8210000000000002</v>
      </c>
      <c r="H163" s="106">
        <v>1.004</v>
      </c>
      <c r="I163" s="106">
        <v>1.31</v>
      </c>
      <c r="J163" s="106">
        <v>0.34200000000000003</v>
      </c>
      <c r="K163" s="31">
        <v>188.58</v>
      </c>
      <c r="L163" s="31">
        <v>132.5</v>
      </c>
      <c r="M163" s="31">
        <v>222.27</v>
      </c>
      <c r="N163" s="31">
        <v>143.78</v>
      </c>
      <c r="O163" s="31">
        <v>172.73</v>
      </c>
      <c r="P163" s="18">
        <v>119.31</v>
      </c>
      <c r="Q163" s="18">
        <v>11</v>
      </c>
    </row>
    <row r="164" spans="1:17" x14ac:dyDescent="0.2">
      <c r="A164" s="8">
        <v>44713</v>
      </c>
      <c r="B164" s="16">
        <v>55861</v>
      </c>
      <c r="C164" s="16">
        <v>7183</v>
      </c>
      <c r="D164" s="16">
        <v>991.60512499999993</v>
      </c>
      <c r="E164" s="106">
        <v>288.14</v>
      </c>
      <c r="F164" s="106">
        <v>51.465000000000003</v>
      </c>
      <c r="G164" s="106">
        <v>1.9330000000000001</v>
      </c>
      <c r="H164" s="106">
        <v>0.69499999999999995</v>
      </c>
      <c r="I164" s="106">
        <v>1.258</v>
      </c>
      <c r="J164" s="106">
        <v>0.34399999999999997</v>
      </c>
      <c r="K164" s="31">
        <v>188.63</v>
      </c>
      <c r="L164" s="31">
        <v>132.43</v>
      </c>
      <c r="M164" s="31">
        <v>222.73</v>
      </c>
      <c r="N164" s="31">
        <v>149</v>
      </c>
      <c r="O164" s="31">
        <v>167.33</v>
      </c>
      <c r="P164" s="18">
        <v>112.73</v>
      </c>
      <c r="Q164" s="18">
        <v>12</v>
      </c>
    </row>
    <row r="165" spans="1:17" x14ac:dyDescent="0.2">
      <c r="A165" s="8">
        <v>44743</v>
      </c>
      <c r="B165" s="16">
        <v>54234</v>
      </c>
      <c r="C165" s="16">
        <v>6936</v>
      </c>
      <c r="D165" s="16">
        <v>625.55168749999996</v>
      </c>
      <c r="E165" s="106">
        <v>288.61200000000002</v>
      </c>
      <c r="F165" s="106">
        <v>51.716000000000001</v>
      </c>
      <c r="G165" s="106">
        <v>1.056</v>
      </c>
      <c r="H165" s="106">
        <v>0.39</v>
      </c>
      <c r="I165" s="106">
        <v>1.2669999999999999</v>
      </c>
      <c r="J165" s="106">
        <v>0.36599999999999999</v>
      </c>
      <c r="K165" s="31">
        <v>188.64</v>
      </c>
      <c r="L165" s="31">
        <v>132.46</v>
      </c>
      <c r="M165" s="31">
        <v>233.33</v>
      </c>
      <c r="N165" s="31">
        <v>151.04</v>
      </c>
      <c r="O165" s="31">
        <v>168.24</v>
      </c>
      <c r="P165" s="18">
        <v>118.26</v>
      </c>
      <c r="Q165" s="18">
        <v>12</v>
      </c>
    </row>
    <row r="166" spans="1:17" x14ac:dyDescent="0.2">
      <c r="A166" s="8">
        <v>44774</v>
      </c>
      <c r="B166" s="16">
        <v>57794</v>
      </c>
      <c r="C166" s="16">
        <v>7392</v>
      </c>
      <c r="D166" s="16">
        <v>610.24668750000001</v>
      </c>
      <c r="E166" s="106">
        <v>287.77999999999997</v>
      </c>
      <c r="F166" s="106">
        <v>51.578000000000003</v>
      </c>
      <c r="G166" s="106">
        <v>1.1339999999999999</v>
      </c>
      <c r="H166" s="106">
        <v>0.42199999999999999</v>
      </c>
      <c r="I166" s="106">
        <v>1.2649999999999999</v>
      </c>
      <c r="J166" s="106">
        <v>0.371</v>
      </c>
      <c r="K166" s="31">
        <v>188.8</v>
      </c>
      <c r="L166" s="31">
        <v>132.47999999999999</v>
      </c>
      <c r="M166" s="31">
        <v>237.41</v>
      </c>
      <c r="N166" s="31">
        <v>154.85</v>
      </c>
      <c r="O166" s="31">
        <v>167.56</v>
      </c>
      <c r="P166" s="18">
        <v>116.98</v>
      </c>
      <c r="Q166" s="18">
        <v>13</v>
      </c>
    </row>
    <row r="167" spans="1:17" x14ac:dyDescent="0.2">
      <c r="A167" s="8">
        <v>44805</v>
      </c>
      <c r="B167" s="16">
        <v>54931</v>
      </c>
      <c r="C167" s="16">
        <v>7042</v>
      </c>
      <c r="D167" s="16">
        <v>811.52881249999996</v>
      </c>
      <c r="E167" s="106">
        <v>287.38299999999998</v>
      </c>
      <c r="F167" s="106">
        <v>51.558</v>
      </c>
      <c r="G167" s="106">
        <v>1.38</v>
      </c>
      <c r="H167" s="106">
        <v>0.52300000000000002</v>
      </c>
      <c r="I167" s="106">
        <v>1.3240000000000001</v>
      </c>
      <c r="J167" s="106">
        <v>0.36099999999999999</v>
      </c>
      <c r="K167" s="31">
        <v>188.88</v>
      </c>
      <c r="L167" s="31">
        <v>132.6</v>
      </c>
      <c r="M167" s="31">
        <v>222.01</v>
      </c>
      <c r="N167" s="31">
        <v>143.56</v>
      </c>
      <c r="O167" s="31">
        <v>170.45</v>
      </c>
      <c r="P167" s="18">
        <v>115.53</v>
      </c>
      <c r="Q167" s="18">
        <v>12</v>
      </c>
    </row>
    <row r="168" spans="1:17" x14ac:dyDescent="0.2">
      <c r="A168" s="8">
        <v>44835</v>
      </c>
      <c r="B168" s="16">
        <v>55306</v>
      </c>
      <c r="C168" s="16">
        <v>7217</v>
      </c>
      <c r="D168" s="16">
        <v>1033.5216874999999</v>
      </c>
      <c r="E168" s="106">
        <v>287.774</v>
      </c>
      <c r="F168" s="106">
        <v>51.777999999999999</v>
      </c>
      <c r="G168" s="106">
        <v>1.625</v>
      </c>
      <c r="H168" s="106">
        <v>0.54600000000000004</v>
      </c>
      <c r="I168" s="106">
        <v>1.383</v>
      </c>
      <c r="J168" s="106">
        <v>0.38100000000000001</v>
      </c>
      <c r="K168" s="31">
        <v>188.95</v>
      </c>
      <c r="L168" s="31">
        <v>132.72</v>
      </c>
      <c r="M168" s="31">
        <v>222.71</v>
      </c>
      <c r="N168" s="31">
        <v>147.33000000000001</v>
      </c>
      <c r="O168" s="31">
        <v>170.49</v>
      </c>
      <c r="P168" s="18">
        <v>112.43</v>
      </c>
      <c r="Q168" s="18">
        <v>12</v>
      </c>
    </row>
    <row r="169" spans="1:17" x14ac:dyDescent="0.2">
      <c r="A169" s="8">
        <v>44866</v>
      </c>
      <c r="B169" s="16">
        <v>52246</v>
      </c>
      <c r="C169" s="16">
        <v>6736</v>
      </c>
      <c r="D169" s="16">
        <v>834.27662499999997</v>
      </c>
      <c r="E169" s="106">
        <v>288.45499999999998</v>
      </c>
      <c r="F169" s="106">
        <v>52.045999999999999</v>
      </c>
      <c r="G169" s="106">
        <v>1.2410000000000001</v>
      </c>
      <c r="H169" s="106">
        <v>0.38900000000000001</v>
      </c>
      <c r="I169" s="106">
        <v>1.276</v>
      </c>
      <c r="J169" s="106">
        <v>0.33700000000000002</v>
      </c>
      <c r="K169" s="31">
        <v>189.02</v>
      </c>
      <c r="L169" s="31">
        <v>132.76</v>
      </c>
      <c r="M169" s="31">
        <v>232.07</v>
      </c>
      <c r="N169" s="31">
        <v>155.33000000000001</v>
      </c>
      <c r="O169" s="31">
        <v>168.73</v>
      </c>
      <c r="P169" s="18">
        <v>119.06</v>
      </c>
      <c r="Q169" s="18">
        <v>11</v>
      </c>
    </row>
    <row r="170" spans="1:17" x14ac:dyDescent="0.2">
      <c r="A170" s="9">
        <v>44896</v>
      </c>
      <c r="B170" s="17">
        <v>58240</v>
      </c>
      <c r="C170" s="17">
        <v>7509</v>
      </c>
      <c r="D170" s="17">
        <v>672.57581249999998</v>
      </c>
      <c r="E170" s="107">
        <v>288.358</v>
      </c>
      <c r="F170" s="107">
        <v>52.084000000000003</v>
      </c>
      <c r="G170" s="107">
        <v>0.41799999999999998</v>
      </c>
      <c r="H170" s="107">
        <v>0.152</v>
      </c>
      <c r="I170" s="107">
        <v>1.333</v>
      </c>
      <c r="J170" s="107">
        <v>0.40500000000000003</v>
      </c>
      <c r="K170" s="33">
        <v>189.12</v>
      </c>
      <c r="L170" s="33">
        <v>132.88</v>
      </c>
      <c r="M170" s="33">
        <v>244.29</v>
      </c>
      <c r="N170" s="33">
        <v>169.54</v>
      </c>
      <c r="O170" s="33">
        <v>171.77</v>
      </c>
      <c r="P170" s="19">
        <v>117.73</v>
      </c>
      <c r="Q170" s="19">
        <v>13</v>
      </c>
    </row>
    <row r="171" spans="1:17" x14ac:dyDescent="0.2">
      <c r="A171" s="38">
        <v>44927</v>
      </c>
      <c r="B171" s="16">
        <v>60169</v>
      </c>
      <c r="C171" s="16">
        <v>7829</v>
      </c>
      <c r="D171" s="16">
        <v>1341.6656931390166</v>
      </c>
      <c r="E171" s="108">
        <v>288.31599999999997</v>
      </c>
      <c r="F171" s="108">
        <v>52.063000000000002</v>
      </c>
      <c r="G171" s="108">
        <v>1.766</v>
      </c>
      <c r="H171" s="108">
        <v>0.61699999999999999</v>
      </c>
      <c r="I171" s="108">
        <v>1.71</v>
      </c>
      <c r="J171" s="108">
        <v>0.47099999999999997</v>
      </c>
      <c r="K171" s="32">
        <v>211.52</v>
      </c>
      <c r="L171" s="32">
        <v>148.59</v>
      </c>
      <c r="M171" s="32">
        <v>251.59</v>
      </c>
      <c r="N171" s="32">
        <v>169.57</v>
      </c>
      <c r="O171" s="32">
        <v>188.02</v>
      </c>
      <c r="P171" s="69">
        <v>129.77000000000001</v>
      </c>
      <c r="Q171" s="75">
        <v>11</v>
      </c>
    </row>
    <row r="172" spans="1:17" x14ac:dyDescent="0.2">
      <c r="A172" s="8">
        <v>44958</v>
      </c>
      <c r="B172" s="16">
        <v>61866</v>
      </c>
      <c r="C172" s="16">
        <v>8039</v>
      </c>
      <c r="D172" s="16">
        <v>762.53567993164063</v>
      </c>
      <c r="E172" s="106">
        <v>286.93700000000001</v>
      </c>
      <c r="F172" s="106">
        <v>51.838000000000001</v>
      </c>
      <c r="G172" s="106">
        <v>1.393</v>
      </c>
      <c r="H172" s="106">
        <v>0.48899999999999999</v>
      </c>
      <c r="I172" s="106">
        <v>1.331</v>
      </c>
      <c r="J172" s="106">
        <v>0.35499999999999998</v>
      </c>
      <c r="K172" s="31">
        <v>212.08</v>
      </c>
      <c r="L172" s="31">
        <v>149.22999999999999</v>
      </c>
      <c r="M172" s="31">
        <v>244.54</v>
      </c>
      <c r="N172" s="31">
        <v>166.51</v>
      </c>
      <c r="O172" s="31">
        <v>188.44</v>
      </c>
      <c r="P172" s="18">
        <v>135.56</v>
      </c>
      <c r="Q172" s="76">
        <v>12</v>
      </c>
    </row>
    <row r="173" spans="1:17" x14ac:dyDescent="0.2">
      <c r="A173" s="8">
        <v>44986</v>
      </c>
      <c r="B173" s="16">
        <v>65728</v>
      </c>
      <c r="C173" s="16">
        <v>8611</v>
      </c>
      <c r="D173" s="16">
        <v>1879.2142749938964</v>
      </c>
      <c r="E173" s="106">
        <v>287.52</v>
      </c>
      <c r="F173" s="106">
        <v>52.085000000000001</v>
      </c>
      <c r="G173" s="106">
        <v>1.694</v>
      </c>
      <c r="H173" s="106">
        <v>0.61099999999999999</v>
      </c>
      <c r="I173" s="106">
        <v>1.504</v>
      </c>
      <c r="J173" s="106">
        <v>0.41199999999999998</v>
      </c>
      <c r="K173" s="31">
        <v>212.31</v>
      </c>
      <c r="L173" s="31">
        <v>149.62</v>
      </c>
      <c r="M173" s="31">
        <v>245.01</v>
      </c>
      <c r="N173" s="31">
        <v>164.39</v>
      </c>
      <c r="O173" s="31">
        <v>189.19</v>
      </c>
      <c r="P173" s="18">
        <v>128.41</v>
      </c>
      <c r="Q173" s="76">
        <v>13</v>
      </c>
    </row>
    <row r="174" spans="1:17" x14ac:dyDescent="0.2">
      <c r="A174" s="8">
        <v>45017</v>
      </c>
      <c r="B174" s="16">
        <v>62243</v>
      </c>
      <c r="C174" s="16">
        <v>8117.0000000000009</v>
      </c>
      <c r="D174" s="16">
        <v>835.89914747524267</v>
      </c>
      <c r="E174" s="106">
        <v>288.17500000000001</v>
      </c>
      <c r="F174" s="106">
        <v>52.341999999999999</v>
      </c>
      <c r="G174" s="106">
        <v>0.94299999999999995</v>
      </c>
      <c r="H174" s="106">
        <v>0.378</v>
      </c>
      <c r="I174" s="106">
        <v>1.226</v>
      </c>
      <c r="J174" s="106">
        <v>0.35099999999999998</v>
      </c>
      <c r="K174" s="31">
        <v>212.81</v>
      </c>
      <c r="L174" s="31">
        <v>150.25</v>
      </c>
      <c r="M174" s="31">
        <v>260.33</v>
      </c>
      <c r="N174" s="31">
        <v>174.78</v>
      </c>
      <c r="O174" s="31">
        <v>190.3</v>
      </c>
      <c r="P174" s="18">
        <v>132.57</v>
      </c>
      <c r="Q174" s="76">
        <v>12</v>
      </c>
    </row>
    <row r="175" spans="1:17" x14ac:dyDescent="0.2">
      <c r="A175" s="8">
        <v>45047</v>
      </c>
      <c r="B175" s="16">
        <v>59050</v>
      </c>
      <c r="C175" s="16">
        <v>7712</v>
      </c>
      <c r="D175" s="16">
        <v>959.54099999999994</v>
      </c>
      <c r="E175" s="106">
        <v>288.17399999999998</v>
      </c>
      <c r="F175" s="106">
        <v>52.420999999999999</v>
      </c>
      <c r="G175" s="106">
        <v>1.4870000000000001</v>
      </c>
      <c r="H175" s="106">
        <v>0.53</v>
      </c>
      <c r="I175" s="106">
        <v>1.2609999999999999</v>
      </c>
      <c r="J175" s="106">
        <v>0.33400000000000002</v>
      </c>
      <c r="K175" s="31">
        <v>212.99</v>
      </c>
      <c r="L175" s="31">
        <v>150.5</v>
      </c>
      <c r="M175" s="31">
        <v>251.35</v>
      </c>
      <c r="N175" s="31">
        <v>165.49</v>
      </c>
      <c r="O175" s="31">
        <v>195.25</v>
      </c>
      <c r="P175" s="18">
        <v>139.69</v>
      </c>
      <c r="Q175" s="76">
        <v>11</v>
      </c>
    </row>
    <row r="176" spans="1:17" x14ac:dyDescent="0.2">
      <c r="A176" s="8">
        <v>45078</v>
      </c>
      <c r="B176" s="16">
        <v>65441.999999999993</v>
      </c>
      <c r="C176" s="16">
        <v>8524</v>
      </c>
      <c r="D176" s="16">
        <v>906.95057499694815</v>
      </c>
      <c r="E176" s="106">
        <v>288.31700000000001</v>
      </c>
      <c r="F176" s="106">
        <v>52.637999999999998</v>
      </c>
      <c r="G176" s="106">
        <v>1.41</v>
      </c>
      <c r="H176" s="106">
        <v>0.52600000000000002</v>
      </c>
      <c r="I176" s="106">
        <v>1.163</v>
      </c>
      <c r="J176" s="106">
        <v>0.29499999999999998</v>
      </c>
      <c r="K176" s="31">
        <v>213.04</v>
      </c>
      <c r="L176" s="31">
        <v>150.51</v>
      </c>
      <c r="M176" s="31">
        <v>251.57</v>
      </c>
      <c r="N176" s="31">
        <v>164.96</v>
      </c>
      <c r="O176" s="31">
        <v>193.1</v>
      </c>
      <c r="P176" s="18">
        <v>136.91999999999999</v>
      </c>
      <c r="Q176" s="76">
        <v>13</v>
      </c>
    </row>
    <row r="177" spans="1:17" x14ac:dyDescent="0.2">
      <c r="A177" s="8">
        <v>45108</v>
      </c>
      <c r="B177" s="16">
        <v>59173</v>
      </c>
      <c r="C177" s="16">
        <v>7711</v>
      </c>
      <c r="D177" s="16">
        <v>494.54796249389648</v>
      </c>
      <c r="E177" s="106">
        <v>289.09300000000002</v>
      </c>
      <c r="F177" s="106">
        <v>52.905999999999999</v>
      </c>
      <c r="G177" s="106">
        <v>0.45100000000000001</v>
      </c>
      <c r="H177" s="106">
        <v>0.151</v>
      </c>
      <c r="I177" s="106">
        <v>1.004</v>
      </c>
      <c r="J177" s="106">
        <v>0.32100000000000001</v>
      </c>
      <c r="K177" s="31">
        <v>213.08</v>
      </c>
      <c r="L177" s="31">
        <v>150.47999999999999</v>
      </c>
      <c r="M177" s="31">
        <v>307.14</v>
      </c>
      <c r="N177" s="31">
        <v>185.22</v>
      </c>
      <c r="O177" s="31">
        <v>210.83</v>
      </c>
      <c r="P177" s="18">
        <v>157.35</v>
      </c>
      <c r="Q177" s="76">
        <v>11</v>
      </c>
    </row>
    <row r="178" spans="1:17" x14ac:dyDescent="0.2">
      <c r="A178" s="8">
        <v>45139</v>
      </c>
      <c r="B178" s="16">
        <v>86599</v>
      </c>
      <c r="C178" s="16">
        <v>11325</v>
      </c>
      <c r="D178" s="16">
        <v>2420.7444472656248</v>
      </c>
      <c r="E178" s="106">
        <v>289.09699999999998</v>
      </c>
      <c r="F178" s="106">
        <v>52.942999999999998</v>
      </c>
      <c r="G178" s="106">
        <v>1.141</v>
      </c>
      <c r="H178" s="106">
        <v>0.38900000000000001</v>
      </c>
      <c r="I178" s="106">
        <v>1.1659999999999999</v>
      </c>
      <c r="J178" s="106">
        <v>0.33100000000000002</v>
      </c>
      <c r="K178" s="31">
        <v>235.66</v>
      </c>
      <c r="L178" s="31">
        <v>166.4</v>
      </c>
      <c r="M178" s="31">
        <v>292.45</v>
      </c>
      <c r="N178" s="31">
        <v>188.6</v>
      </c>
      <c r="O178" s="31">
        <v>211.3</v>
      </c>
      <c r="P178" s="18">
        <v>148</v>
      </c>
      <c r="Q178" s="76">
        <v>14</v>
      </c>
    </row>
    <row r="179" spans="1:17" x14ac:dyDescent="0.2">
      <c r="A179" s="8">
        <v>45170</v>
      </c>
      <c r="B179" s="16">
        <v>63190</v>
      </c>
      <c r="C179" s="16">
        <v>8284</v>
      </c>
      <c r="D179" s="16">
        <v>836.57729750061037</v>
      </c>
      <c r="E179" s="106">
        <v>287.99299999999999</v>
      </c>
      <c r="F179" s="106">
        <v>52.673999999999999</v>
      </c>
      <c r="G179" s="106">
        <v>1.4330000000000001</v>
      </c>
      <c r="H179" s="106">
        <v>0.51600000000000001</v>
      </c>
      <c r="I179" s="106">
        <v>1.149</v>
      </c>
      <c r="J179" s="106">
        <v>0.316</v>
      </c>
      <c r="K179" s="31">
        <v>235.99</v>
      </c>
      <c r="L179" s="31">
        <v>166.58</v>
      </c>
      <c r="M179" s="31">
        <v>283.55</v>
      </c>
      <c r="N179" s="31">
        <v>188.57</v>
      </c>
      <c r="O179" s="31">
        <v>212.31</v>
      </c>
      <c r="P179" s="18">
        <v>149.59</v>
      </c>
      <c r="Q179" s="76">
        <v>11</v>
      </c>
    </row>
    <row r="180" spans="1:17" x14ac:dyDescent="0.2">
      <c r="A180" s="8">
        <v>45200</v>
      </c>
      <c r="B180" s="16">
        <v>69253</v>
      </c>
      <c r="C180" s="16">
        <v>9124</v>
      </c>
      <c r="D180" s="16">
        <v>920.67069249916074</v>
      </c>
      <c r="E180" s="106">
        <v>288.387</v>
      </c>
      <c r="F180" s="106">
        <v>52.905999999999999</v>
      </c>
      <c r="G180" s="106">
        <v>1.292</v>
      </c>
      <c r="H180" s="106">
        <v>0.49399999999999999</v>
      </c>
      <c r="I180" s="106">
        <v>1.228</v>
      </c>
      <c r="J180" s="106">
        <v>0.33200000000000002</v>
      </c>
      <c r="K180" s="31">
        <v>236.03</v>
      </c>
      <c r="L180" s="31">
        <v>166.6</v>
      </c>
      <c r="M180" s="31">
        <v>292.69</v>
      </c>
      <c r="N180" s="31">
        <v>187.91</v>
      </c>
      <c r="O180" s="31">
        <v>214.51</v>
      </c>
      <c r="P180" s="18">
        <v>145.5</v>
      </c>
      <c r="Q180" s="76">
        <v>12</v>
      </c>
    </row>
    <row r="181" spans="1:17" x14ac:dyDescent="0.2">
      <c r="A181" s="8">
        <v>45231</v>
      </c>
      <c r="B181" s="16">
        <v>66358</v>
      </c>
      <c r="C181" s="16">
        <v>8716</v>
      </c>
      <c r="D181" s="16">
        <v>908.75811248779291</v>
      </c>
      <c r="E181" s="106">
        <v>288.63499999999999</v>
      </c>
      <c r="F181" s="106">
        <v>53.061999999999998</v>
      </c>
      <c r="G181" s="106">
        <v>0.73199999999999998</v>
      </c>
      <c r="H181" s="106">
        <v>0.28899999999999998</v>
      </c>
      <c r="I181" s="106">
        <v>1.2769999999999999</v>
      </c>
      <c r="J181" s="106">
        <v>0.38200000000000001</v>
      </c>
      <c r="K181" s="31">
        <v>236.07</v>
      </c>
      <c r="L181" s="31">
        <v>166.65</v>
      </c>
      <c r="M181" s="31">
        <v>291.45</v>
      </c>
      <c r="N181" s="31">
        <v>211.58</v>
      </c>
      <c r="O181" s="31">
        <v>212.14</v>
      </c>
      <c r="P181" s="18">
        <v>150.44</v>
      </c>
      <c r="Q181" s="76">
        <v>11</v>
      </c>
    </row>
    <row r="182" spans="1:17" x14ac:dyDescent="0.2">
      <c r="A182" s="9">
        <v>45261</v>
      </c>
      <c r="B182" s="17">
        <v>71488</v>
      </c>
      <c r="C182" s="17">
        <v>9452</v>
      </c>
      <c r="D182" s="17">
        <v>857.12584497070316</v>
      </c>
      <c r="E182" s="107">
        <v>288.36500000000001</v>
      </c>
      <c r="F182" s="107">
        <v>53.045000000000002</v>
      </c>
      <c r="G182" s="107">
        <v>0.41699999999999998</v>
      </c>
      <c r="H182" s="107">
        <v>0.14399999999999999</v>
      </c>
      <c r="I182" s="107">
        <v>1.0760000000000001</v>
      </c>
      <c r="J182" s="107">
        <v>0.31</v>
      </c>
      <c r="K182" s="33">
        <v>236.19</v>
      </c>
      <c r="L182" s="33">
        <v>166.8</v>
      </c>
      <c r="M182" s="33">
        <v>301.76</v>
      </c>
      <c r="N182" s="33">
        <v>220.45</v>
      </c>
      <c r="O182" s="33">
        <v>210.82</v>
      </c>
      <c r="P182" s="19">
        <v>143.88999999999999</v>
      </c>
      <c r="Q182" s="77">
        <v>13</v>
      </c>
    </row>
    <row r="183" spans="1:17" x14ac:dyDescent="0.2">
      <c r="A183" s="38">
        <v>45292</v>
      </c>
      <c r="B183" s="16">
        <v>68605</v>
      </c>
      <c r="C183" s="16">
        <v>9030</v>
      </c>
      <c r="D183" s="16">
        <v>1176.9083962478637</v>
      </c>
      <c r="E183" s="108">
        <v>288.32499999999999</v>
      </c>
      <c r="F183" s="108">
        <v>53.082999999999998</v>
      </c>
      <c r="G183" s="108">
        <v>1.218</v>
      </c>
      <c r="H183" s="108">
        <v>0.47199999999999998</v>
      </c>
      <c r="I183" s="108">
        <v>1.798</v>
      </c>
      <c r="J183" s="108">
        <v>0.498</v>
      </c>
      <c r="K183" s="32">
        <v>244.85</v>
      </c>
      <c r="L183" s="32">
        <v>172.92</v>
      </c>
      <c r="M183" s="32">
        <v>308.12</v>
      </c>
      <c r="N183" s="32">
        <v>196.18</v>
      </c>
      <c r="O183" s="32">
        <v>218.02</v>
      </c>
      <c r="P183" s="69">
        <v>145.41999999999999</v>
      </c>
      <c r="Q183" s="75">
        <v>11</v>
      </c>
    </row>
    <row r="184" spans="1:17" x14ac:dyDescent="0.2">
      <c r="A184" s="8">
        <v>45323</v>
      </c>
      <c r="B184" s="16">
        <v>71968</v>
      </c>
      <c r="C184" s="16">
        <v>9475</v>
      </c>
      <c r="D184" s="16">
        <v>802.56744497680666</v>
      </c>
      <c r="E184" s="106">
        <v>286.48399999999998</v>
      </c>
      <c r="F184" s="106">
        <v>52.715000000000003</v>
      </c>
      <c r="G184" s="106">
        <v>1.3560000000000001</v>
      </c>
      <c r="H184" s="106">
        <v>0.46400000000000002</v>
      </c>
      <c r="I184" s="106">
        <v>1.339</v>
      </c>
      <c r="J184" s="106">
        <v>0.33600000000000002</v>
      </c>
      <c r="K184" s="31">
        <v>245.19</v>
      </c>
      <c r="L184" s="31">
        <v>173.44</v>
      </c>
      <c r="M184" s="31">
        <v>285.17</v>
      </c>
      <c r="N184" s="31">
        <v>198.4</v>
      </c>
      <c r="O184" s="31">
        <v>223.6</v>
      </c>
      <c r="P184" s="18">
        <v>149.55000000000001</v>
      </c>
      <c r="Q184" s="76">
        <v>12</v>
      </c>
    </row>
    <row r="185" spans="1:17" x14ac:dyDescent="0.2">
      <c r="A185" s="8">
        <v>45352</v>
      </c>
      <c r="B185" s="16">
        <v>73896</v>
      </c>
      <c r="C185" s="16">
        <v>9753</v>
      </c>
      <c r="D185" s="16">
        <v>789.55774750041962</v>
      </c>
      <c r="E185" s="106">
        <v>286.74400000000003</v>
      </c>
      <c r="F185" s="106">
        <v>52.905000000000001</v>
      </c>
      <c r="G185" s="106">
        <v>1.2909999999999999</v>
      </c>
      <c r="H185" s="106">
        <v>0.439</v>
      </c>
      <c r="I185" s="106">
        <v>1.1299999999999999</v>
      </c>
      <c r="J185" s="106">
        <v>0.30399999999999999</v>
      </c>
      <c r="K185" s="31">
        <v>245.21</v>
      </c>
      <c r="L185" s="31">
        <v>173.5</v>
      </c>
      <c r="M185" s="31">
        <v>280.31</v>
      </c>
      <c r="N185" s="31">
        <v>196.51</v>
      </c>
      <c r="O185" s="31">
        <v>223.34</v>
      </c>
      <c r="P185" s="18">
        <v>150.5</v>
      </c>
      <c r="Q185" s="76">
        <v>13</v>
      </c>
    </row>
    <row r="186" spans="1:17" x14ac:dyDescent="0.2">
      <c r="A186" s="8">
        <v>45383</v>
      </c>
      <c r="B186" s="16">
        <v>71583</v>
      </c>
      <c r="C186" s="16">
        <v>9515</v>
      </c>
      <c r="D186" s="16">
        <v>1114.6767500000001</v>
      </c>
      <c r="E186" s="106">
        <v>286.85199999999998</v>
      </c>
      <c r="F186" s="106">
        <v>52.997</v>
      </c>
      <c r="G186" s="106">
        <v>2.0529999999999999</v>
      </c>
      <c r="H186" s="106">
        <v>0.67800000000000005</v>
      </c>
      <c r="I186" s="106">
        <v>1.1930000000000001</v>
      </c>
      <c r="J186" s="106">
        <v>0.34399999999999997</v>
      </c>
      <c r="K186" s="31">
        <v>245.22</v>
      </c>
      <c r="L186" s="31">
        <v>173.59</v>
      </c>
      <c r="M186" s="31">
        <v>282.55</v>
      </c>
      <c r="N186" s="31">
        <v>187.18</v>
      </c>
      <c r="O186" s="31">
        <v>218.99</v>
      </c>
      <c r="P186" s="18">
        <v>151.44999999999999</v>
      </c>
      <c r="Q186" s="76">
        <v>12</v>
      </c>
    </row>
    <row r="187" spans="1:17" x14ac:dyDescent="0.2">
      <c r="A187" s="8">
        <v>45413</v>
      </c>
      <c r="B187" s="16">
        <v>71847</v>
      </c>
      <c r="C187" s="16">
        <v>9675</v>
      </c>
      <c r="D187" s="16">
        <v>1368.4346150093079</v>
      </c>
      <c r="E187" s="106">
        <v>287.45400000000001</v>
      </c>
      <c r="F187" s="106">
        <v>53.271999999999998</v>
      </c>
      <c r="G187" s="106">
        <v>1.7989999999999999</v>
      </c>
      <c r="H187" s="106">
        <v>0.67200000000000004</v>
      </c>
      <c r="I187" s="106">
        <v>1.212</v>
      </c>
      <c r="J187" s="106">
        <v>0.375</v>
      </c>
      <c r="K187" s="31">
        <v>245.3</v>
      </c>
      <c r="L187" s="31">
        <v>173.56</v>
      </c>
      <c r="M187" s="31">
        <v>306.60000000000002</v>
      </c>
      <c r="N187" s="31">
        <v>208.88</v>
      </c>
      <c r="O187" s="31">
        <v>222.26</v>
      </c>
      <c r="P187" s="18">
        <v>152.49</v>
      </c>
      <c r="Q187" s="76">
        <v>12</v>
      </c>
    </row>
    <row r="188" spans="1:17" x14ac:dyDescent="0.2">
      <c r="A188" s="8">
        <v>45444</v>
      </c>
      <c r="B188" s="16">
        <v>68245</v>
      </c>
      <c r="C188" s="16">
        <v>9215</v>
      </c>
      <c r="D188" s="16">
        <v>986.98574999999994</v>
      </c>
      <c r="E188" s="106">
        <v>287.93599999999998</v>
      </c>
      <c r="F188" s="106">
        <v>53.509</v>
      </c>
      <c r="G188" s="106">
        <v>1.2989999999999999</v>
      </c>
      <c r="H188" s="106">
        <v>0.50600000000000001</v>
      </c>
      <c r="I188" s="106">
        <v>1.0269999999999999</v>
      </c>
      <c r="J188" s="106">
        <v>0.246</v>
      </c>
      <c r="K188" s="31">
        <v>245.34</v>
      </c>
      <c r="L188" s="31">
        <v>173.75</v>
      </c>
      <c r="M188" s="31">
        <v>295.18</v>
      </c>
      <c r="N188" s="31">
        <v>206.23</v>
      </c>
      <c r="O188" s="31">
        <v>220.02</v>
      </c>
      <c r="P188" s="18">
        <v>157.38</v>
      </c>
      <c r="Q188" s="76">
        <v>11</v>
      </c>
    </row>
    <row r="189" spans="1:17" x14ac:dyDescent="0.2">
      <c r="A189" s="8">
        <v>45474</v>
      </c>
      <c r="B189" s="16">
        <v>71706</v>
      </c>
      <c r="C189" s="16">
        <v>9567</v>
      </c>
      <c r="D189" s="16">
        <v>766.99394499969492</v>
      </c>
      <c r="E189" s="106">
        <v>288.13900000000001</v>
      </c>
      <c r="F189" s="106">
        <v>53.698999999999998</v>
      </c>
      <c r="G189" s="106">
        <v>1.002</v>
      </c>
      <c r="H189" s="106">
        <v>0.376</v>
      </c>
      <c r="I189" s="106">
        <v>1.29</v>
      </c>
      <c r="J189" s="106">
        <v>0.35399999999999998</v>
      </c>
      <c r="K189" s="31">
        <v>245.42</v>
      </c>
      <c r="L189" s="31">
        <v>173.87</v>
      </c>
      <c r="M189" s="31">
        <v>295.20999999999998</v>
      </c>
      <c r="N189" s="31">
        <v>186.83</v>
      </c>
      <c r="O189" s="31">
        <v>221.56</v>
      </c>
      <c r="P189" s="18">
        <v>151.62</v>
      </c>
      <c r="Q189" s="76">
        <v>12</v>
      </c>
    </row>
    <row r="190" spans="1:17" x14ac:dyDescent="0.2">
      <c r="A190" s="8">
        <v>45505</v>
      </c>
      <c r="B190" s="16">
        <v>75003</v>
      </c>
      <c r="C190" s="16">
        <v>10068</v>
      </c>
      <c r="D190" s="16">
        <v>869.15806250000003</v>
      </c>
      <c r="E190" s="106">
        <v>288.01499999999999</v>
      </c>
      <c r="F190" s="106">
        <v>53.737000000000002</v>
      </c>
      <c r="G190" s="106">
        <v>1.349</v>
      </c>
      <c r="H190" s="106">
        <v>0.48499999999999999</v>
      </c>
      <c r="I190" s="106">
        <v>1.17</v>
      </c>
      <c r="J190" s="106">
        <v>0.317</v>
      </c>
      <c r="K190" s="31">
        <v>245.48</v>
      </c>
      <c r="L190" s="31">
        <v>173.91</v>
      </c>
      <c r="M190" s="31">
        <v>302.93</v>
      </c>
      <c r="N190" s="31">
        <v>197.8</v>
      </c>
      <c r="O190" s="31">
        <v>226.04</v>
      </c>
      <c r="P190" s="18">
        <v>151.19999999999999</v>
      </c>
      <c r="Q190" s="76">
        <v>13</v>
      </c>
    </row>
    <row r="191" spans="1:17" x14ac:dyDescent="0.2">
      <c r="A191" s="8">
        <v>45536</v>
      </c>
      <c r="B191" s="16">
        <v>68402</v>
      </c>
      <c r="C191" s="16">
        <v>9194</v>
      </c>
      <c r="D191" s="16">
        <v>869.35862500000007</v>
      </c>
      <c r="E191" s="106">
        <v>288.00099999999998</v>
      </c>
      <c r="F191" s="106">
        <v>53.85</v>
      </c>
      <c r="G191" s="106">
        <v>1.77</v>
      </c>
      <c r="H191" s="106">
        <v>0.63600000000000001</v>
      </c>
      <c r="I191" s="106">
        <v>1.2689999999999999</v>
      </c>
      <c r="J191" s="106">
        <v>0.26200000000000001</v>
      </c>
      <c r="K191" s="31">
        <v>245.62</v>
      </c>
      <c r="L191" s="31">
        <v>174.01</v>
      </c>
      <c r="M191" s="31">
        <v>293.31</v>
      </c>
      <c r="N191" s="31">
        <v>199.6</v>
      </c>
      <c r="O191" s="31">
        <v>220.56</v>
      </c>
      <c r="P191" s="18">
        <v>150.19</v>
      </c>
      <c r="Q191" s="76">
        <v>11</v>
      </c>
    </row>
    <row r="192" spans="1:17" x14ac:dyDescent="0.2">
      <c r="A192" s="8">
        <v>45566</v>
      </c>
      <c r="B192" s="16">
        <v>82774</v>
      </c>
      <c r="C192" s="16">
        <v>11127</v>
      </c>
      <c r="D192" s="16">
        <v>1032.0962150001526</v>
      </c>
      <c r="E192" s="106">
        <v>288.17700000000002</v>
      </c>
      <c r="F192" s="106">
        <v>53.850999999999999</v>
      </c>
      <c r="G192" s="106">
        <v>1.371</v>
      </c>
      <c r="H192" s="106">
        <v>0.496</v>
      </c>
      <c r="I192" s="106">
        <v>1.397</v>
      </c>
      <c r="J192" s="106">
        <v>0.39800000000000002</v>
      </c>
      <c r="K192" s="31">
        <v>245.82</v>
      </c>
      <c r="L192" s="31">
        <v>174.21</v>
      </c>
      <c r="M192" s="31">
        <v>298.68</v>
      </c>
      <c r="N192" s="31">
        <v>187.14</v>
      </c>
      <c r="O192" s="31">
        <v>216.94</v>
      </c>
      <c r="P192" s="18">
        <v>159.53</v>
      </c>
      <c r="Q192" s="76">
        <v>14</v>
      </c>
    </row>
    <row r="193" spans="1:17" x14ac:dyDescent="0.2">
      <c r="A193" s="8">
        <v>45597</v>
      </c>
      <c r="B193" s="16">
        <v>64669</v>
      </c>
      <c r="C193" s="16">
        <v>8706</v>
      </c>
      <c r="D193" s="16">
        <v>871.38768749999997</v>
      </c>
      <c r="E193" s="106">
        <v>288.87700000000001</v>
      </c>
      <c r="F193" s="106">
        <v>54.259</v>
      </c>
      <c r="G193" s="106">
        <v>1.371</v>
      </c>
      <c r="H193" s="106">
        <v>0.5</v>
      </c>
      <c r="I193" s="106">
        <v>1.234</v>
      </c>
      <c r="J193" s="106">
        <v>0.246</v>
      </c>
      <c r="K193" s="31">
        <v>245.98</v>
      </c>
      <c r="L193" s="31">
        <v>174.31</v>
      </c>
      <c r="M193" s="31">
        <v>291.33999999999997</v>
      </c>
      <c r="N193" s="31">
        <v>196.13</v>
      </c>
      <c r="O193" s="31">
        <v>216.76</v>
      </c>
      <c r="P193" s="18">
        <v>161.19</v>
      </c>
      <c r="Q193" s="76">
        <v>11</v>
      </c>
    </row>
    <row r="194" spans="1:17" x14ac:dyDescent="0.2">
      <c r="A194" s="9">
        <v>45627</v>
      </c>
      <c r="B194" s="17">
        <v>71859</v>
      </c>
      <c r="C194" s="17">
        <v>9761</v>
      </c>
      <c r="D194" s="17">
        <v>758.82514498901367</v>
      </c>
      <c r="E194" s="107">
        <v>289</v>
      </c>
      <c r="F194" s="107">
        <v>54.351999999999997</v>
      </c>
      <c r="G194" s="107">
        <v>0.36499999999999999</v>
      </c>
      <c r="H194" s="107">
        <v>0.126</v>
      </c>
      <c r="I194" s="107">
        <v>1.0489999999999999</v>
      </c>
      <c r="J194" s="107">
        <v>0.30399999999999999</v>
      </c>
      <c r="K194" s="33">
        <v>246.13</v>
      </c>
      <c r="L194" s="33">
        <v>174.42</v>
      </c>
      <c r="M194" s="33">
        <v>316.47000000000003</v>
      </c>
      <c r="N194" s="33">
        <v>243.55</v>
      </c>
      <c r="O194" s="33">
        <v>224.84</v>
      </c>
      <c r="P194" s="19">
        <v>154.78</v>
      </c>
      <c r="Q194" s="77">
        <v>12</v>
      </c>
    </row>
    <row r="195" spans="1:17" x14ac:dyDescent="0.2">
      <c r="A195" s="38">
        <v>45658</v>
      </c>
      <c r="B195" s="16">
        <v>73939</v>
      </c>
      <c r="C195" s="16">
        <v>10050</v>
      </c>
      <c r="D195" s="16">
        <v>954.98110529708856</v>
      </c>
      <c r="E195" s="108">
        <v>289.15100000000001</v>
      </c>
      <c r="F195" s="108">
        <v>54.470999999999997</v>
      </c>
      <c r="G195" s="108">
        <v>1.343</v>
      </c>
      <c r="H195" s="108">
        <v>0.47599999999999998</v>
      </c>
      <c r="I195" s="108">
        <v>1.6419999999999999</v>
      </c>
      <c r="J195" s="108">
        <v>0.47799999999999998</v>
      </c>
      <c r="K195" s="32">
        <v>251.47</v>
      </c>
      <c r="L195" s="32">
        <v>178.31</v>
      </c>
      <c r="M195" s="32">
        <v>310.55</v>
      </c>
      <c r="N195" s="32">
        <v>199.74</v>
      </c>
      <c r="O195" s="32">
        <v>225.8</v>
      </c>
      <c r="P195" s="69">
        <v>162.61000000000001</v>
      </c>
      <c r="Q195" s="75">
        <v>12</v>
      </c>
    </row>
    <row r="196" spans="1:17" x14ac:dyDescent="0.2">
      <c r="A196" s="8">
        <v>45689</v>
      </c>
      <c r="B196" s="16">
        <v>73181</v>
      </c>
      <c r="C196" s="16">
        <v>9875</v>
      </c>
      <c r="D196" s="16">
        <v>566.66560750007636</v>
      </c>
      <c r="E196" s="106">
        <v>287.47699999999998</v>
      </c>
      <c r="F196" s="106">
        <v>54.103000000000002</v>
      </c>
      <c r="G196" s="106">
        <v>1.0580000000000001</v>
      </c>
      <c r="H196" s="106">
        <v>0.33900000000000002</v>
      </c>
      <c r="I196" s="106">
        <v>1.3320000000000001</v>
      </c>
      <c r="J196" s="106">
        <v>0.373</v>
      </c>
      <c r="K196" s="31">
        <v>251.86</v>
      </c>
      <c r="L196" s="31">
        <v>178.78</v>
      </c>
      <c r="M196" s="31">
        <v>303.58</v>
      </c>
      <c r="N196" s="31">
        <v>193.78</v>
      </c>
      <c r="O196" s="31">
        <v>221.06</v>
      </c>
      <c r="P196" s="18">
        <v>154.07</v>
      </c>
      <c r="Q196" s="76">
        <v>12</v>
      </c>
    </row>
    <row r="197" spans="1:17" x14ac:dyDescent="0.2">
      <c r="A197" s="8">
        <v>45717</v>
      </c>
      <c r="B197" s="16">
        <v>70231</v>
      </c>
      <c r="C197" s="16">
        <v>9534</v>
      </c>
      <c r="D197" s="16">
        <v>800.47337500000003</v>
      </c>
      <c r="E197" s="106">
        <v>287.423</v>
      </c>
      <c r="F197" s="106">
        <v>54.137999999999998</v>
      </c>
      <c r="G197" s="106">
        <v>1.8580000000000001</v>
      </c>
      <c r="H197" s="106">
        <v>0.66800000000000004</v>
      </c>
      <c r="I197" s="106">
        <v>1.339</v>
      </c>
      <c r="J197" s="106">
        <v>0.36599999999999999</v>
      </c>
      <c r="K197" s="31">
        <v>251.94</v>
      </c>
      <c r="L197" s="31">
        <v>178.86</v>
      </c>
      <c r="M197" s="31">
        <v>298.89999999999998</v>
      </c>
      <c r="N197" s="31">
        <v>196.45</v>
      </c>
      <c r="O197" s="31">
        <v>228.74</v>
      </c>
      <c r="P197" s="18">
        <v>159.47999999999999</v>
      </c>
      <c r="Q197" s="76">
        <v>11</v>
      </c>
    </row>
    <row r="198" spans="1:17" x14ac:dyDescent="0.2">
      <c r="A198" s="8">
        <v>45748</v>
      </c>
      <c r="B198" s="16">
        <v>76943</v>
      </c>
      <c r="C198" s="16">
        <v>10464</v>
      </c>
      <c r="D198" s="16">
        <v>805.65393499755851</v>
      </c>
      <c r="E198" s="106">
        <v>287.911</v>
      </c>
      <c r="F198" s="106">
        <v>54.433999999999997</v>
      </c>
      <c r="G198" s="106">
        <v>1.5960000000000001</v>
      </c>
      <c r="H198" s="106">
        <v>0.56299999999999994</v>
      </c>
      <c r="I198" s="106">
        <v>1.2410000000000001</v>
      </c>
      <c r="J198" s="106">
        <v>0.35599999999999998</v>
      </c>
      <c r="K198" s="31">
        <v>252.18</v>
      </c>
      <c r="L198" s="31">
        <v>179.04</v>
      </c>
      <c r="M198" s="31">
        <v>303.36</v>
      </c>
      <c r="N198" s="31">
        <v>197.08</v>
      </c>
      <c r="O198" s="31">
        <v>227.98</v>
      </c>
      <c r="P198" s="18">
        <v>158.47</v>
      </c>
      <c r="Q198" s="76">
        <v>13</v>
      </c>
    </row>
    <row r="199" spans="1:17" x14ac:dyDescent="0.2">
      <c r="A199" s="8">
        <v>45778</v>
      </c>
      <c r="B199" s="16">
        <v>73645</v>
      </c>
      <c r="C199" s="16">
        <v>10043</v>
      </c>
      <c r="D199" s="16">
        <v>762.98524999999995</v>
      </c>
      <c r="E199" s="106">
        <v>288.05</v>
      </c>
      <c r="F199" s="106">
        <v>54.573</v>
      </c>
      <c r="G199" s="106">
        <v>1.4590000000000001</v>
      </c>
      <c r="H199" s="106">
        <v>0.58099999999999996</v>
      </c>
      <c r="I199" s="106">
        <v>1.212</v>
      </c>
      <c r="J199" s="106">
        <v>0.36899999999999999</v>
      </c>
      <c r="K199" s="31">
        <v>252.35</v>
      </c>
      <c r="L199" s="31">
        <v>179.22</v>
      </c>
      <c r="M199" s="31">
        <v>303.57</v>
      </c>
      <c r="N199" s="31">
        <v>205.29</v>
      </c>
      <c r="O199" s="31">
        <v>217.53</v>
      </c>
      <c r="P199" s="18">
        <v>155.26</v>
      </c>
      <c r="Q199" s="76">
        <v>12</v>
      </c>
    </row>
    <row r="200" spans="1:17" x14ac:dyDescent="0.2">
      <c r="A200" s="8">
        <v>45809</v>
      </c>
      <c r="B200" s="16">
        <v>70401</v>
      </c>
      <c r="C200" s="16">
        <v>9596</v>
      </c>
      <c r="D200" s="16">
        <v>660.86489999997616</v>
      </c>
      <c r="E200" s="106">
        <v>288.14100000000002</v>
      </c>
      <c r="F200" s="106">
        <v>54.692</v>
      </c>
      <c r="G200" s="106">
        <v>1.304</v>
      </c>
      <c r="H200" s="106">
        <v>0.501</v>
      </c>
      <c r="I200" s="106">
        <v>1.0589999999999999</v>
      </c>
      <c r="J200" s="106">
        <v>0.32700000000000001</v>
      </c>
      <c r="K200" s="31">
        <v>252.49</v>
      </c>
      <c r="L200" s="31">
        <v>179.28</v>
      </c>
      <c r="M200" s="31">
        <v>308.64999999999998</v>
      </c>
      <c r="N200" s="31">
        <v>196.31</v>
      </c>
      <c r="O200" s="31">
        <v>223.27</v>
      </c>
      <c r="P200" s="18">
        <v>159.99</v>
      </c>
      <c r="Q200" s="76">
        <v>11</v>
      </c>
    </row>
    <row r="201" spans="1:17" x14ac:dyDescent="0.2">
      <c r="A201" s="8">
        <v>45839</v>
      </c>
      <c r="B201" s="16">
        <v>74527</v>
      </c>
      <c r="C201" s="16">
        <v>10188</v>
      </c>
      <c r="D201" s="16">
        <v>673.75652499961859</v>
      </c>
      <c r="E201" s="106">
        <v>288.24200000000002</v>
      </c>
      <c r="F201" s="106">
        <v>54.838000000000001</v>
      </c>
      <c r="G201" s="106">
        <v>1.22</v>
      </c>
      <c r="H201" s="106">
        <v>0.48399999999999999</v>
      </c>
      <c r="I201" s="106">
        <v>1.284</v>
      </c>
      <c r="J201" s="106">
        <v>0.38100000000000001</v>
      </c>
      <c r="K201" s="31">
        <v>252.75</v>
      </c>
      <c r="L201" s="31">
        <v>179.48</v>
      </c>
      <c r="M201" s="31">
        <v>297.69</v>
      </c>
      <c r="N201" s="31">
        <v>201.89</v>
      </c>
      <c r="O201" s="31">
        <v>220.73</v>
      </c>
      <c r="P201" s="18">
        <v>158.84</v>
      </c>
      <c r="Q201" s="76">
        <v>12</v>
      </c>
    </row>
    <row r="202" spans="1:17" x14ac:dyDescent="0.2">
      <c r="A202" s="8">
        <v>45870</v>
      </c>
      <c r="B202" s="16">
        <v>72962</v>
      </c>
      <c r="C202" s="16">
        <v>9969</v>
      </c>
      <c r="D202" s="16">
        <v>486.98578125</v>
      </c>
      <c r="E202" s="106">
        <v>288.03399999999999</v>
      </c>
      <c r="F202" s="106">
        <v>54.917000000000002</v>
      </c>
      <c r="G202" s="106">
        <v>0.86099999999999999</v>
      </c>
      <c r="H202" s="106">
        <v>0.32900000000000001</v>
      </c>
      <c r="I202" s="106">
        <v>1.034</v>
      </c>
      <c r="J202" s="106">
        <v>0.3</v>
      </c>
      <c r="K202" s="31">
        <v>252.89</v>
      </c>
      <c r="L202" s="31">
        <v>179.55</v>
      </c>
      <c r="M202" s="31">
        <v>297.06</v>
      </c>
      <c r="N202" s="31">
        <v>199.18</v>
      </c>
      <c r="O202" s="31">
        <v>234.77</v>
      </c>
      <c r="P202" s="18">
        <v>160.09</v>
      </c>
      <c r="Q202" s="76">
        <v>12</v>
      </c>
    </row>
    <row r="203" spans="1:17" x14ac:dyDescent="0.2">
      <c r="A203" s="8">
        <v>45901</v>
      </c>
      <c r="B203" s="16">
        <v>73663</v>
      </c>
      <c r="C203" s="16">
        <v>10111</v>
      </c>
      <c r="D203" s="16">
        <v>627.87688999998568</v>
      </c>
      <c r="E203" s="106">
        <v>287.92399999999998</v>
      </c>
      <c r="F203" s="106">
        <v>54.94</v>
      </c>
      <c r="G203" s="106">
        <v>1.08</v>
      </c>
      <c r="H203" s="106">
        <v>0.38700000000000001</v>
      </c>
      <c r="I203" s="106">
        <v>1.137</v>
      </c>
      <c r="J203" s="106">
        <v>0.313</v>
      </c>
      <c r="K203" s="31">
        <v>252.97</v>
      </c>
      <c r="L203" s="31">
        <v>179.64</v>
      </c>
      <c r="M203" s="31">
        <v>299.62</v>
      </c>
      <c r="N203" s="31">
        <v>202.69</v>
      </c>
      <c r="O203" s="31">
        <v>224.29</v>
      </c>
      <c r="P203" s="18">
        <v>165.88</v>
      </c>
      <c r="Q203" s="76">
        <v>12</v>
      </c>
    </row>
    <row r="204" spans="1:17" x14ac:dyDescent="0.2">
      <c r="A204" s="8">
        <v>45931</v>
      </c>
      <c r="B204" s="16">
        <v>78793</v>
      </c>
      <c r="C204" s="16">
        <v>10814</v>
      </c>
      <c r="D204" s="16">
        <v>905.73618750000003</v>
      </c>
      <c r="E204" s="106">
        <v>287.798</v>
      </c>
      <c r="F204" s="106">
        <v>54.93</v>
      </c>
      <c r="G204" s="106">
        <v>1.1619999999999999</v>
      </c>
      <c r="H204" s="106">
        <v>0.44400000000000001</v>
      </c>
      <c r="I204" s="106">
        <v>1.4350000000000001</v>
      </c>
      <c r="J204" s="106">
        <v>0.41499999999999998</v>
      </c>
      <c r="K204" s="31">
        <v>253.17</v>
      </c>
      <c r="L204" s="31">
        <v>179.74</v>
      </c>
      <c r="M204" s="31">
        <v>494.32</v>
      </c>
      <c r="N204" s="31">
        <v>353.97</v>
      </c>
      <c r="O204" s="31">
        <v>223.41</v>
      </c>
      <c r="P204" s="18">
        <v>163.13</v>
      </c>
      <c r="Q204" s="76">
        <v>13</v>
      </c>
    </row>
    <row r="205" spans="1:17" x14ac:dyDescent="0.2">
      <c r="A205" s="8">
        <v>45962</v>
      </c>
      <c r="B205" s="16">
        <v>70052</v>
      </c>
      <c r="C205" s="16">
        <v>9655</v>
      </c>
      <c r="D205" s="16">
        <v>738.94423500001426</v>
      </c>
      <c r="E205" s="106">
        <v>288.32100000000003</v>
      </c>
      <c r="F205" s="106">
        <v>55.143000000000001</v>
      </c>
      <c r="G205" s="106">
        <v>0.94499999999999995</v>
      </c>
      <c r="H205" s="106">
        <v>0.32300000000000001</v>
      </c>
      <c r="I205" s="106">
        <v>1.069</v>
      </c>
      <c r="J205" s="106">
        <v>0.33500000000000002</v>
      </c>
      <c r="K205" s="31">
        <v>253.34</v>
      </c>
      <c r="L205" s="31">
        <v>179.86</v>
      </c>
      <c r="M205" s="31">
        <v>305.36</v>
      </c>
      <c r="N205" s="31">
        <v>214.86</v>
      </c>
      <c r="O205" s="31">
        <v>226.65</v>
      </c>
      <c r="P205" s="18">
        <v>165.34</v>
      </c>
      <c r="Q205" s="76">
        <v>11</v>
      </c>
    </row>
    <row r="206" spans="1:17" x14ac:dyDescent="0.2">
      <c r="A206" s="9">
        <v>45992</v>
      </c>
      <c r="B206" s="17">
        <v>79236</v>
      </c>
      <c r="C206" s="17">
        <v>10872</v>
      </c>
      <c r="D206" s="17">
        <v>677.33990249633791</v>
      </c>
      <c r="E206" s="107">
        <v>288.32900000000001</v>
      </c>
      <c r="F206" s="107">
        <v>55.183</v>
      </c>
      <c r="G206" s="107">
        <v>0.55100000000000005</v>
      </c>
      <c r="H206" s="107">
        <v>0.19500000000000001</v>
      </c>
      <c r="I206" s="107">
        <v>1.3</v>
      </c>
      <c r="J206" s="107">
        <v>0.376</v>
      </c>
      <c r="K206" s="33">
        <v>253.49</v>
      </c>
      <c r="L206" s="33">
        <v>180.04</v>
      </c>
      <c r="M206" s="33">
        <v>320.19</v>
      </c>
      <c r="N206" s="33">
        <v>215.73</v>
      </c>
      <c r="O206" s="33">
        <v>226.7</v>
      </c>
      <c r="P206" s="19">
        <v>160.56</v>
      </c>
      <c r="Q206" s="77">
        <v>13</v>
      </c>
    </row>
    <row r="207" spans="1:17" x14ac:dyDescent="0.2">
      <c r="A207" s="96">
        <v>46023</v>
      </c>
      <c r="B207" s="16">
        <v>76269</v>
      </c>
      <c r="C207" s="16">
        <v>10494</v>
      </c>
      <c r="D207" s="16">
        <v>737.42954671859741</v>
      </c>
      <c r="E207" s="108">
        <v>288.411</v>
      </c>
      <c r="F207" s="108">
        <v>55.215000000000003</v>
      </c>
      <c r="G207" s="108">
        <v>1.149</v>
      </c>
      <c r="H207" s="108">
        <v>0.443</v>
      </c>
      <c r="I207" s="108">
        <v>1.569</v>
      </c>
      <c r="J207" s="108">
        <v>0.47399999999999998</v>
      </c>
      <c r="K207" s="32">
        <v>263.04000000000002</v>
      </c>
      <c r="L207" s="32">
        <v>186.84</v>
      </c>
      <c r="M207" s="32">
        <v>310.68</v>
      </c>
      <c r="N207" s="32">
        <v>206.38</v>
      </c>
      <c r="O207" s="32">
        <v>234.35</v>
      </c>
      <c r="P207" s="69">
        <v>163.88</v>
      </c>
      <c r="Q207" s="75">
        <v>12</v>
      </c>
    </row>
    <row r="208" spans="1:17" x14ac:dyDescent="0.2">
      <c r="A208" s="96">
        <v>46054</v>
      </c>
      <c r="B208" s="16">
        <v>76327</v>
      </c>
      <c r="C208" s="16">
        <v>10471</v>
      </c>
      <c r="D208" s="16">
        <v>584.80947003936762</v>
      </c>
      <c r="E208" s="106">
        <v>286.36599999999999</v>
      </c>
      <c r="F208" s="106">
        <v>54.703000000000003</v>
      </c>
      <c r="G208" s="106">
        <v>1.2310000000000001</v>
      </c>
      <c r="H208" s="106">
        <v>0.42199999999999999</v>
      </c>
      <c r="I208" s="106">
        <v>1.2729999999999999</v>
      </c>
      <c r="J208" s="106">
        <v>0.38300000000000001</v>
      </c>
      <c r="K208" s="31">
        <v>263.55</v>
      </c>
      <c r="L208" s="31">
        <v>187.37</v>
      </c>
      <c r="M208" s="31">
        <v>314.32</v>
      </c>
      <c r="N208" s="31">
        <v>204.31</v>
      </c>
      <c r="O208" s="31">
        <v>232.59</v>
      </c>
      <c r="P208" s="18">
        <v>159.93</v>
      </c>
      <c r="Q208" s="76">
        <v>12</v>
      </c>
    </row>
    <row r="209" spans="1:17" x14ac:dyDescent="0.2">
      <c r="A209" s="96">
        <v>46082</v>
      </c>
      <c r="B209" s="16">
        <v>75250</v>
      </c>
      <c r="C209" s="16">
        <v>10382</v>
      </c>
      <c r="D209" s="16">
        <v>704.88878499984742</v>
      </c>
      <c r="E209" s="106">
        <v>286.54700000000003</v>
      </c>
      <c r="F209" s="106">
        <v>54.814</v>
      </c>
      <c r="G209" s="106">
        <v>1.528</v>
      </c>
      <c r="H209" s="106">
        <v>0.57399999999999995</v>
      </c>
      <c r="I209" s="106">
        <v>1.196</v>
      </c>
      <c r="J209" s="106">
        <v>0.373</v>
      </c>
      <c r="K209" s="31">
        <v>263.7</v>
      </c>
      <c r="L209" s="31">
        <v>187.51</v>
      </c>
      <c r="M209" s="31">
        <v>308.33999999999997</v>
      </c>
      <c r="N209" s="31">
        <v>197.94</v>
      </c>
      <c r="O209" s="31">
        <v>235.18</v>
      </c>
      <c r="P209" s="18">
        <v>165.61</v>
      </c>
      <c r="Q209" s="76">
        <v>11</v>
      </c>
    </row>
    <row r="210" spans="1:17" x14ac:dyDescent="0.2">
      <c r="A210" s="96">
        <v>46113</v>
      </c>
      <c r="B210" s="16">
        <v>85739</v>
      </c>
      <c r="C210" s="16">
        <v>11846</v>
      </c>
      <c r="D210" s="16">
        <v>766.83562500000005</v>
      </c>
      <c r="E210" s="106">
        <v>286.67399999999998</v>
      </c>
      <c r="F210" s="106">
        <v>54.926000000000002</v>
      </c>
      <c r="G210" s="106">
        <v>1.206</v>
      </c>
      <c r="H210" s="106">
        <v>0.47899999999999998</v>
      </c>
      <c r="I210" s="106">
        <v>1.27</v>
      </c>
      <c r="J210" s="106">
        <v>0.38800000000000001</v>
      </c>
      <c r="K210" s="31">
        <v>263.89999999999998</v>
      </c>
      <c r="L210" s="31">
        <v>187.73</v>
      </c>
      <c r="M210" s="31">
        <v>316.91000000000003</v>
      </c>
      <c r="N210" s="31">
        <v>203.63</v>
      </c>
      <c r="O210" s="31">
        <v>231.9</v>
      </c>
      <c r="P210" s="18">
        <v>163.54</v>
      </c>
      <c r="Q210" s="76">
        <v>14</v>
      </c>
    </row>
    <row r="211" spans="1:17" x14ac:dyDescent="0.2">
      <c r="A211" s="96">
        <v>46143</v>
      </c>
      <c r="B211" s="16">
        <v>65352</v>
      </c>
      <c r="C211" s="16">
        <v>9034</v>
      </c>
      <c r="D211" s="16">
        <v>808.93600062501434</v>
      </c>
      <c r="E211" s="106">
        <v>286.68799999999999</v>
      </c>
      <c r="F211" s="106">
        <v>55.054000000000002</v>
      </c>
      <c r="G211" s="106">
        <v>1.2629999999999999</v>
      </c>
      <c r="H211" s="106">
        <v>0.46899999999999997</v>
      </c>
      <c r="I211" s="106">
        <v>1.141</v>
      </c>
      <c r="J211" s="106">
        <v>0.34100000000000003</v>
      </c>
      <c r="K211" s="31">
        <v>264.06</v>
      </c>
      <c r="L211" s="31">
        <v>187.8</v>
      </c>
      <c r="M211" s="31">
        <v>317.3</v>
      </c>
      <c r="N211" s="31">
        <v>198.97</v>
      </c>
      <c r="O211" s="31">
        <v>237.78</v>
      </c>
      <c r="P211" s="18">
        <v>166.14</v>
      </c>
      <c r="Q211" s="76">
        <v>10</v>
      </c>
    </row>
    <row r="212" spans="1:17" x14ac:dyDescent="0.2">
      <c r="A212" s="96">
        <v>46174</v>
      </c>
      <c r="B212" s="16">
        <v>78315</v>
      </c>
      <c r="C212" s="16">
        <v>10872</v>
      </c>
      <c r="D212" s="16">
        <v>842.68207031249995</v>
      </c>
      <c r="E212" s="106">
        <v>286.83199999999999</v>
      </c>
      <c r="F212" s="106">
        <v>55.177</v>
      </c>
      <c r="G212" s="106">
        <v>1.2669999999999999</v>
      </c>
      <c r="H212" s="106">
        <v>0.45700000000000002</v>
      </c>
      <c r="I212" s="106">
        <v>1.1679999999999999</v>
      </c>
      <c r="J212" s="106">
        <v>0.35799999999999998</v>
      </c>
      <c r="K212" s="31">
        <v>264.20999999999998</v>
      </c>
      <c r="L212" s="31">
        <v>187.86</v>
      </c>
      <c r="M212" s="31">
        <v>324.17</v>
      </c>
      <c r="N212" s="31">
        <v>205.52</v>
      </c>
      <c r="O212" s="31">
        <v>233.83</v>
      </c>
      <c r="P212" s="18">
        <v>167</v>
      </c>
      <c r="Q212" s="76">
        <v>12</v>
      </c>
    </row>
    <row r="213" spans="1:17" x14ac:dyDescent="0.2">
      <c r="A213" s="96">
        <v>46204</v>
      </c>
      <c r="B213" s="16">
        <v>79632</v>
      </c>
      <c r="C213" s="16">
        <v>11078</v>
      </c>
      <c r="D213" s="16">
        <v>757.95276562499998</v>
      </c>
      <c r="E213" s="106">
        <v>286.78800000000001</v>
      </c>
      <c r="F213" s="106">
        <v>55.23</v>
      </c>
      <c r="G213" s="106">
        <v>1.306</v>
      </c>
      <c r="H213" s="106">
        <v>0.46500000000000002</v>
      </c>
      <c r="I213" s="106">
        <v>1.248</v>
      </c>
      <c r="J213" s="106">
        <v>0.375</v>
      </c>
      <c r="K213" s="31">
        <v>264.42</v>
      </c>
      <c r="L213" s="31">
        <v>187.94</v>
      </c>
      <c r="M213" s="31">
        <v>326.97000000000003</v>
      </c>
      <c r="N213" s="31">
        <v>216.86</v>
      </c>
      <c r="O213" s="31">
        <v>237.41</v>
      </c>
      <c r="P213" s="18">
        <v>168.74</v>
      </c>
      <c r="Q213" s="76">
        <v>13</v>
      </c>
    </row>
    <row r="214" spans="1:17" x14ac:dyDescent="0.2">
      <c r="A214" s="96">
        <v>46235</v>
      </c>
      <c r="B214" s="16"/>
      <c r="C214" s="16"/>
      <c r="D214" s="16">
        <v>549.55392187500001</v>
      </c>
      <c r="E214" s="106">
        <v>286.709</v>
      </c>
      <c r="F214" s="106">
        <v>55.277999999999999</v>
      </c>
      <c r="G214" s="106">
        <v>0.93899999999999995</v>
      </c>
      <c r="H214" s="106">
        <v>0.33400000000000002</v>
      </c>
      <c r="I214" s="106">
        <v>1.1759999999999999</v>
      </c>
      <c r="J214" s="106">
        <v>0.32900000000000001</v>
      </c>
      <c r="K214" s="31">
        <v>264.61</v>
      </c>
      <c r="L214" s="31">
        <v>188.23</v>
      </c>
      <c r="M214" s="31">
        <v>316.95999999999998</v>
      </c>
      <c r="N214" s="31">
        <v>212.28</v>
      </c>
      <c r="O214" s="31">
        <v>235.75</v>
      </c>
      <c r="P214" s="18">
        <v>169.02</v>
      </c>
      <c r="Q214" s="76">
        <v>11</v>
      </c>
    </row>
    <row r="215" spans="1:17" x14ac:dyDescent="0.2">
      <c r="A215" s="96">
        <v>46266</v>
      </c>
      <c r="B215" s="16"/>
      <c r="C215" s="16"/>
      <c r="D215" s="16"/>
      <c r="E215" s="106"/>
      <c r="F215" s="106"/>
      <c r="G215" s="106"/>
      <c r="H215" s="106"/>
      <c r="I215" s="106"/>
      <c r="J215" s="106"/>
      <c r="K215" s="31"/>
      <c r="L215" s="31"/>
      <c r="M215" s="31"/>
      <c r="N215" s="31"/>
      <c r="O215" s="31"/>
      <c r="P215" s="18"/>
      <c r="Q215" s="76">
        <v>12</v>
      </c>
    </row>
    <row r="216" spans="1:17" x14ac:dyDescent="0.2">
      <c r="A216" s="96">
        <v>46296</v>
      </c>
      <c r="B216" s="16"/>
      <c r="C216" s="16"/>
      <c r="D216" s="16"/>
      <c r="E216" s="106"/>
      <c r="F216" s="106"/>
      <c r="G216" s="106"/>
      <c r="H216" s="106"/>
      <c r="I216" s="106"/>
      <c r="J216" s="106"/>
      <c r="K216" s="31"/>
      <c r="L216" s="31"/>
      <c r="M216" s="31"/>
      <c r="N216" s="31"/>
      <c r="O216" s="31"/>
      <c r="P216" s="18"/>
      <c r="Q216" s="76">
        <v>13</v>
      </c>
    </row>
    <row r="217" spans="1:17" x14ac:dyDescent="0.2">
      <c r="A217" s="96">
        <v>46327</v>
      </c>
      <c r="B217" s="16"/>
      <c r="C217" s="16"/>
      <c r="D217" s="16"/>
      <c r="E217" s="106"/>
      <c r="F217" s="106"/>
      <c r="G217" s="106"/>
      <c r="H217" s="106"/>
      <c r="I217" s="106"/>
      <c r="J217" s="106"/>
      <c r="K217" s="31"/>
      <c r="L217" s="31"/>
      <c r="M217" s="31"/>
      <c r="N217" s="31"/>
      <c r="O217" s="31"/>
      <c r="P217" s="18"/>
      <c r="Q217" s="76">
        <v>11</v>
      </c>
    </row>
    <row r="218" spans="1:17" x14ac:dyDescent="0.2">
      <c r="A218" s="9">
        <v>46357</v>
      </c>
      <c r="B218" s="17"/>
      <c r="C218" s="17"/>
      <c r="D218" s="17"/>
      <c r="E218" s="107"/>
      <c r="F218" s="107"/>
      <c r="G218" s="107"/>
      <c r="H218" s="107"/>
      <c r="I218" s="107"/>
      <c r="J218" s="107"/>
      <c r="K218" s="33"/>
      <c r="L218" s="33"/>
      <c r="M218" s="33"/>
      <c r="N218" s="33"/>
      <c r="O218" s="33"/>
      <c r="P218" s="19"/>
      <c r="Q218" s="77">
        <v>14</v>
      </c>
    </row>
    <row r="219" spans="1:17" x14ac:dyDescent="0.2">
      <c r="K219" s="31"/>
      <c r="L219" s="31"/>
    </row>
    <row r="220" spans="1:17" x14ac:dyDescent="0.2">
      <c r="K220" s="31"/>
      <c r="L220" s="31"/>
    </row>
    <row r="221" spans="1:17" x14ac:dyDescent="0.2">
      <c r="K221" s="31"/>
      <c r="L221" s="31"/>
    </row>
    <row r="222" spans="1:17" x14ac:dyDescent="0.2">
      <c r="K222" s="31"/>
      <c r="L222" s="31"/>
    </row>
    <row r="223" spans="1:17" x14ac:dyDescent="0.2">
      <c r="A223" s="44" t="s">
        <v>37</v>
      </c>
      <c r="B223" s="43" t="s">
        <v>41</v>
      </c>
      <c r="C223" s="43"/>
      <c r="K223" s="31"/>
      <c r="L223" s="31"/>
    </row>
    <row r="224" spans="1:17" x14ac:dyDescent="0.2">
      <c r="A224" s="4"/>
      <c r="B224" s="43" t="s">
        <v>40</v>
      </c>
      <c r="C224" s="43"/>
      <c r="K224" s="31"/>
      <c r="L224" s="31"/>
    </row>
    <row r="225" spans="1:12" x14ac:dyDescent="0.2">
      <c r="A225" s="4" t="s">
        <v>38</v>
      </c>
      <c r="B225" s="43" t="s">
        <v>39</v>
      </c>
      <c r="C225" s="43"/>
      <c r="K225" s="31"/>
      <c r="L225" s="31"/>
    </row>
    <row r="228" spans="1:12" x14ac:dyDescent="0.2">
      <c r="K228" s="31"/>
      <c r="L228" s="31"/>
    </row>
    <row r="229" spans="1:12" x14ac:dyDescent="0.2">
      <c r="K229" s="31"/>
      <c r="L229" s="31"/>
    </row>
    <row r="230" spans="1:12" x14ac:dyDescent="0.2">
      <c r="K230" s="31"/>
      <c r="L230" s="31"/>
    </row>
    <row r="231" spans="1:12" x14ac:dyDescent="0.2">
      <c r="K231" s="31"/>
      <c r="L231" s="31"/>
    </row>
    <row r="232" spans="1:12" x14ac:dyDescent="0.2">
      <c r="K232" s="31"/>
      <c r="L232" s="31"/>
    </row>
    <row r="233" spans="1:12" x14ac:dyDescent="0.2">
      <c r="K233" s="31"/>
      <c r="L233" s="31"/>
    </row>
    <row r="234" spans="1:12" x14ac:dyDescent="0.2">
      <c r="K234" s="31"/>
      <c r="L234" s="31"/>
    </row>
    <row r="238" spans="1:12" x14ac:dyDescent="0.2">
      <c r="K238" s="31"/>
      <c r="L238" s="31"/>
    </row>
    <row r="239" spans="1:12" x14ac:dyDescent="0.2">
      <c r="K239" s="31"/>
      <c r="L239" s="31"/>
    </row>
    <row r="240" spans="1:12" x14ac:dyDescent="0.2">
      <c r="K240" s="31"/>
      <c r="L240" s="31"/>
    </row>
    <row r="241" spans="11:12" x14ac:dyDescent="0.2">
      <c r="K241" s="31"/>
      <c r="L241" s="31"/>
    </row>
    <row r="242" spans="11:12" x14ac:dyDescent="0.2">
      <c r="K242" s="31"/>
      <c r="L242" s="31"/>
    </row>
    <row r="243" spans="11:12" x14ac:dyDescent="0.2">
      <c r="K243" s="31"/>
      <c r="L243" s="31"/>
    </row>
    <row r="244" spans="11:12" x14ac:dyDescent="0.2">
      <c r="K244" s="31"/>
      <c r="L244" s="31"/>
    </row>
    <row r="245" spans="11:12" x14ac:dyDescent="0.2">
      <c r="K245" s="31"/>
      <c r="L245" s="31"/>
    </row>
    <row r="246" spans="11:12" x14ac:dyDescent="0.2">
      <c r="K246" s="31"/>
      <c r="L246" s="31"/>
    </row>
    <row r="247" spans="11:12" x14ac:dyDescent="0.2">
      <c r="K247" s="31"/>
      <c r="L247" s="31"/>
    </row>
    <row r="248" spans="11:12" x14ac:dyDescent="0.2">
      <c r="K248" s="31"/>
      <c r="L248" s="31"/>
    </row>
    <row r="249" spans="11:12" x14ac:dyDescent="0.2">
      <c r="K249" s="31"/>
      <c r="L249" s="31"/>
    </row>
    <row r="250" spans="11:12" x14ac:dyDescent="0.2">
      <c r="K250" s="31"/>
      <c r="L250" s="31"/>
    </row>
    <row r="251" spans="11:12" x14ac:dyDescent="0.2">
      <c r="K251" s="31"/>
      <c r="L251" s="31"/>
    </row>
    <row r="252" spans="11:12" x14ac:dyDescent="0.2">
      <c r="K252" s="31"/>
      <c r="L252" s="31"/>
    </row>
    <row r="253" spans="11:12" x14ac:dyDescent="0.2">
      <c r="K253" s="31"/>
      <c r="L253" s="31"/>
    </row>
    <row r="254" spans="11:12" x14ac:dyDescent="0.2">
      <c r="K254" s="31"/>
      <c r="L254" s="31"/>
    </row>
    <row r="255" spans="11:12" x14ac:dyDescent="0.2">
      <c r="K255" s="31"/>
      <c r="L255" s="31"/>
    </row>
    <row r="256" spans="11:12" x14ac:dyDescent="0.2">
      <c r="K256" s="31"/>
      <c r="L256" s="31"/>
    </row>
    <row r="257" spans="11:12" x14ac:dyDescent="0.2">
      <c r="K257" s="31"/>
      <c r="L257" s="31"/>
    </row>
    <row r="258" spans="11:12" x14ac:dyDescent="0.2">
      <c r="K258" s="31"/>
      <c r="L258" s="31"/>
    </row>
    <row r="259" spans="11:12" x14ac:dyDescent="0.2">
      <c r="K259" s="31"/>
      <c r="L259" s="31"/>
    </row>
    <row r="260" spans="11:12" x14ac:dyDescent="0.2">
      <c r="K260" s="31"/>
      <c r="L260" s="31"/>
    </row>
    <row r="261" spans="11:12" x14ac:dyDescent="0.2">
      <c r="K261" s="31"/>
      <c r="L261" s="31"/>
    </row>
    <row r="262" spans="11:12" x14ac:dyDescent="0.2">
      <c r="K262" s="31"/>
      <c r="L262" s="31"/>
    </row>
    <row r="263" spans="11:12" x14ac:dyDescent="0.2">
      <c r="K263" s="31"/>
      <c r="L263" s="31"/>
    </row>
    <row r="264" spans="11:12" x14ac:dyDescent="0.2">
      <c r="K264" s="31"/>
      <c r="L264" s="31"/>
    </row>
    <row r="265" spans="11:12" x14ac:dyDescent="0.2">
      <c r="K265" s="31"/>
      <c r="L265" s="31"/>
    </row>
    <row r="266" spans="11:12" x14ac:dyDescent="0.2">
      <c r="K266" s="31"/>
      <c r="L266" s="31"/>
    </row>
    <row r="267" spans="11:12" x14ac:dyDescent="0.2">
      <c r="K267" s="31"/>
      <c r="L267" s="31"/>
    </row>
    <row r="268" spans="11:12" x14ac:dyDescent="0.2">
      <c r="K268" s="31"/>
      <c r="L268" s="31"/>
    </row>
    <row r="269" spans="11:12" x14ac:dyDescent="0.2">
      <c r="K269" s="31"/>
      <c r="L269" s="31"/>
    </row>
    <row r="270" spans="11:12" x14ac:dyDescent="0.2">
      <c r="K270" s="31"/>
      <c r="L270" s="31"/>
    </row>
    <row r="271" spans="11:12" x14ac:dyDescent="0.2">
      <c r="K271" s="31"/>
      <c r="L271" s="31"/>
    </row>
    <row r="272" spans="11:12" x14ac:dyDescent="0.2">
      <c r="K272" s="31"/>
      <c r="L272" s="31"/>
    </row>
    <row r="273" spans="11:12" x14ac:dyDescent="0.2">
      <c r="K273" s="31"/>
      <c r="L273" s="31"/>
    </row>
    <row r="274" spans="11:12" x14ac:dyDescent="0.2">
      <c r="K274" s="31"/>
      <c r="L274" s="31"/>
    </row>
    <row r="275" spans="11:12" x14ac:dyDescent="0.2">
      <c r="K275" s="31"/>
      <c r="L275" s="31"/>
    </row>
    <row r="276" spans="11:12" x14ac:dyDescent="0.2">
      <c r="K276" s="31"/>
      <c r="L276" s="31"/>
    </row>
    <row r="277" spans="11:12" x14ac:dyDescent="0.2">
      <c r="K277" s="31"/>
      <c r="L277" s="31"/>
    </row>
    <row r="278" spans="11:12" x14ac:dyDescent="0.2">
      <c r="K278" s="31"/>
      <c r="L278" s="31"/>
    </row>
    <row r="279" spans="11:12" x14ac:dyDescent="0.2">
      <c r="K279" s="31"/>
      <c r="L279" s="31"/>
    </row>
    <row r="280" spans="11:12" x14ac:dyDescent="0.2">
      <c r="K280" s="31"/>
      <c r="L280" s="31"/>
    </row>
    <row r="281" spans="11:12" x14ac:dyDescent="0.2">
      <c r="K281" s="31"/>
      <c r="L281" s="31"/>
    </row>
    <row r="282" spans="11:12" x14ac:dyDescent="0.2">
      <c r="K282" s="31"/>
      <c r="L282" s="31"/>
    </row>
    <row r="283" spans="11:12" x14ac:dyDescent="0.2">
      <c r="K283" s="31"/>
      <c r="L283" s="31"/>
    </row>
    <row r="284" spans="11:12" x14ac:dyDescent="0.2">
      <c r="K284" s="31"/>
      <c r="L284" s="31"/>
    </row>
    <row r="285" spans="11:12" x14ac:dyDescent="0.2">
      <c r="K285" s="31"/>
      <c r="L285" s="31"/>
    </row>
    <row r="286" spans="11:12" x14ac:dyDescent="0.2">
      <c r="K286" s="31"/>
      <c r="L286" s="31"/>
    </row>
    <row r="287" spans="11:12" x14ac:dyDescent="0.2">
      <c r="K287" s="31"/>
      <c r="L287" s="31"/>
    </row>
    <row r="288" spans="11:12" x14ac:dyDescent="0.2">
      <c r="K288" s="31"/>
      <c r="L288" s="31"/>
    </row>
    <row r="289" spans="11:12" x14ac:dyDescent="0.2">
      <c r="K289" s="31"/>
      <c r="L289" s="31"/>
    </row>
    <row r="290" spans="11:12" x14ac:dyDescent="0.2">
      <c r="K290" s="31"/>
      <c r="L290" s="31"/>
    </row>
    <row r="291" spans="11:12" x14ac:dyDescent="0.2">
      <c r="K291" s="31"/>
      <c r="L291" s="31"/>
    </row>
    <row r="292" spans="11:12" x14ac:dyDescent="0.2">
      <c r="K292" s="31"/>
      <c r="L292" s="31"/>
    </row>
    <row r="293" spans="11:12" x14ac:dyDescent="0.2">
      <c r="K293" s="31"/>
      <c r="L293" s="31"/>
    </row>
    <row r="294" spans="11:12" x14ac:dyDescent="0.2">
      <c r="K294" s="31"/>
      <c r="L294" s="31"/>
    </row>
    <row r="295" spans="11:12" x14ac:dyDescent="0.2">
      <c r="K295" s="31"/>
      <c r="L295" s="31"/>
    </row>
    <row r="296" spans="11:12" x14ac:dyDescent="0.2">
      <c r="K296" s="31"/>
      <c r="L296" s="31"/>
    </row>
    <row r="297" spans="11:12" x14ac:dyDescent="0.2">
      <c r="K297" s="31"/>
      <c r="L297" s="31"/>
    </row>
    <row r="298" spans="11:12" x14ac:dyDescent="0.2">
      <c r="K298" s="31"/>
      <c r="L298" s="31"/>
    </row>
    <row r="299" spans="11:12" x14ac:dyDescent="0.2">
      <c r="K299" s="31"/>
      <c r="L299" s="31"/>
    </row>
    <row r="300" spans="11:12" x14ac:dyDescent="0.2">
      <c r="K300" s="31"/>
      <c r="L300" s="31"/>
    </row>
    <row r="301" spans="11:12" x14ac:dyDescent="0.2">
      <c r="K301" s="31"/>
      <c r="L301" s="31"/>
    </row>
    <row r="302" spans="11:12" x14ac:dyDescent="0.2">
      <c r="K302" s="31"/>
      <c r="L302" s="31"/>
    </row>
    <row r="303" spans="11:12" x14ac:dyDescent="0.2">
      <c r="K303" s="31"/>
      <c r="L303" s="31"/>
    </row>
    <row r="304" spans="11:12" x14ac:dyDescent="0.2">
      <c r="K304" s="31"/>
      <c r="L304" s="31"/>
    </row>
    <row r="305" spans="11:12" x14ac:dyDescent="0.2">
      <c r="K305" s="31"/>
      <c r="L305" s="31"/>
    </row>
    <row r="306" spans="11:12" x14ac:dyDescent="0.2">
      <c r="K306" s="31"/>
      <c r="L306" s="31"/>
    </row>
    <row r="307" spans="11:12" x14ac:dyDescent="0.2">
      <c r="K307" s="31"/>
      <c r="L307" s="31"/>
    </row>
    <row r="308" spans="11:12" x14ac:dyDescent="0.2">
      <c r="K308" s="31"/>
      <c r="L308" s="31"/>
    </row>
    <row r="309" spans="11:12" x14ac:dyDescent="0.2">
      <c r="K309" s="31"/>
      <c r="L309" s="31"/>
    </row>
    <row r="310" spans="11:12" x14ac:dyDescent="0.2">
      <c r="K310" s="31"/>
      <c r="L310" s="31"/>
    </row>
    <row r="311" spans="11:12" x14ac:dyDescent="0.2">
      <c r="K311" s="31"/>
      <c r="L311" s="31"/>
    </row>
    <row r="312" spans="11:12" x14ac:dyDescent="0.2">
      <c r="K312" s="31"/>
      <c r="L312" s="31"/>
    </row>
    <row r="313" spans="11:12" x14ac:dyDescent="0.2">
      <c r="K313" s="31"/>
      <c r="L313" s="31"/>
    </row>
    <row r="314" spans="11:12" x14ac:dyDescent="0.2">
      <c r="K314" s="31"/>
      <c r="L314" s="31"/>
    </row>
    <row r="315" spans="11:12" x14ac:dyDescent="0.2">
      <c r="K315" s="31"/>
      <c r="L315" s="31"/>
    </row>
    <row r="316" spans="11:12" x14ac:dyDescent="0.2">
      <c r="K316" s="31"/>
      <c r="L316" s="31"/>
    </row>
    <row r="317" spans="11:12" x14ac:dyDescent="0.2">
      <c r="K317" s="31"/>
      <c r="L317" s="31"/>
    </row>
    <row r="318" spans="11:12" x14ac:dyDescent="0.2">
      <c r="K318" s="31"/>
      <c r="L318" s="31"/>
    </row>
    <row r="319" spans="11:12" x14ac:dyDescent="0.2">
      <c r="K319" s="31"/>
      <c r="L319" s="31"/>
    </row>
    <row r="320" spans="11:12" x14ac:dyDescent="0.2">
      <c r="K320" s="31"/>
      <c r="L320" s="31"/>
    </row>
    <row r="321" spans="11:12" x14ac:dyDescent="0.2">
      <c r="K321" s="31"/>
      <c r="L321" s="31"/>
    </row>
    <row r="322" spans="11:12" x14ac:dyDescent="0.2">
      <c r="K322" s="31"/>
      <c r="L322" s="31"/>
    </row>
    <row r="323" spans="11:12" x14ac:dyDescent="0.2">
      <c r="K323" s="31"/>
      <c r="L323" s="31"/>
    </row>
    <row r="324" spans="11:12" x14ac:dyDescent="0.2">
      <c r="K324" s="31"/>
      <c r="L324" s="31"/>
    </row>
    <row r="325" spans="11:12" x14ac:dyDescent="0.2">
      <c r="K325" s="31"/>
      <c r="L325" s="31"/>
    </row>
    <row r="326" spans="11:12" x14ac:dyDescent="0.2">
      <c r="K326" s="31"/>
      <c r="L326" s="31"/>
    </row>
    <row r="327" spans="11:12" x14ac:dyDescent="0.2">
      <c r="K327" s="31"/>
      <c r="L327" s="31"/>
    </row>
    <row r="328" spans="11:12" x14ac:dyDescent="0.2">
      <c r="K328" s="31"/>
      <c r="L328" s="31"/>
    </row>
    <row r="329" spans="11:12" x14ac:dyDescent="0.2">
      <c r="K329" s="31"/>
      <c r="L329" s="31"/>
    </row>
    <row r="330" spans="11:12" x14ac:dyDescent="0.2">
      <c r="K330" s="31"/>
      <c r="L330" s="31"/>
    </row>
    <row r="331" spans="11:12" x14ac:dyDescent="0.2">
      <c r="K331" s="31"/>
      <c r="L331" s="31"/>
    </row>
    <row r="332" spans="11:12" x14ac:dyDescent="0.2">
      <c r="K332" s="31"/>
      <c r="L332" s="31"/>
    </row>
    <row r="333" spans="11:12" x14ac:dyDescent="0.2">
      <c r="K333" s="31"/>
      <c r="L333" s="31"/>
    </row>
    <row r="334" spans="11:12" x14ac:dyDescent="0.2">
      <c r="K334" s="31"/>
      <c r="L334" s="31"/>
    </row>
    <row r="335" spans="11:12" x14ac:dyDescent="0.2">
      <c r="K335" s="31"/>
      <c r="L335" s="31"/>
    </row>
    <row r="336" spans="11:12" x14ac:dyDescent="0.2">
      <c r="K336" s="31"/>
      <c r="L336" s="31"/>
    </row>
    <row r="337" spans="11:12" x14ac:dyDescent="0.2">
      <c r="K337" s="31"/>
      <c r="L337" s="31"/>
    </row>
    <row r="338" spans="11:12" x14ac:dyDescent="0.2">
      <c r="K338" s="31"/>
      <c r="L338" s="31"/>
    </row>
    <row r="339" spans="11:12" x14ac:dyDescent="0.2">
      <c r="K339" s="31"/>
      <c r="L339" s="31"/>
    </row>
    <row r="340" spans="11:12" x14ac:dyDescent="0.2">
      <c r="K340" s="31"/>
      <c r="L340" s="31"/>
    </row>
    <row r="341" spans="11:12" x14ac:dyDescent="0.2">
      <c r="K341" s="31"/>
      <c r="L341" s="31"/>
    </row>
    <row r="342" spans="11:12" x14ac:dyDescent="0.2">
      <c r="K342" s="31"/>
      <c r="L342" s="31"/>
    </row>
    <row r="343" spans="11:12" x14ac:dyDescent="0.2">
      <c r="K343" s="31"/>
      <c r="L343" s="31"/>
    </row>
    <row r="344" spans="11:12" x14ac:dyDescent="0.2">
      <c r="K344" s="31"/>
      <c r="L344" s="31"/>
    </row>
    <row r="345" spans="11:12" x14ac:dyDescent="0.2">
      <c r="K345" s="31"/>
      <c r="L345" s="31"/>
    </row>
    <row r="346" spans="11:12" x14ac:dyDescent="0.2">
      <c r="K346" s="31"/>
      <c r="L346" s="31"/>
    </row>
    <row r="347" spans="11:12" x14ac:dyDescent="0.2">
      <c r="K347" s="31"/>
      <c r="L347" s="31"/>
    </row>
    <row r="348" spans="11:12" x14ac:dyDescent="0.2">
      <c r="K348" s="31"/>
      <c r="L348" s="31"/>
    </row>
    <row r="349" spans="11:12" x14ac:dyDescent="0.2">
      <c r="K349" s="31"/>
      <c r="L349" s="31"/>
    </row>
    <row r="350" spans="11:12" x14ac:dyDescent="0.2">
      <c r="K350" s="31"/>
      <c r="L350" s="31"/>
    </row>
    <row r="351" spans="11:12" x14ac:dyDescent="0.2">
      <c r="K351" s="31"/>
      <c r="L351" s="31"/>
    </row>
    <row r="352" spans="11:12" x14ac:dyDescent="0.2">
      <c r="K352" s="31"/>
      <c r="L352" s="31"/>
    </row>
    <row r="353" spans="11:12" x14ac:dyDescent="0.2">
      <c r="K353" s="31"/>
      <c r="L353" s="31"/>
    </row>
    <row r="354" spans="11:12" x14ac:dyDescent="0.2">
      <c r="K354" s="31"/>
      <c r="L354" s="31"/>
    </row>
    <row r="355" spans="11:12" x14ac:dyDescent="0.2">
      <c r="K355" s="31"/>
      <c r="L355" s="31"/>
    </row>
    <row r="356" spans="11:12" x14ac:dyDescent="0.2">
      <c r="K356" s="31"/>
      <c r="L356" s="31"/>
    </row>
    <row r="357" spans="11:12" x14ac:dyDescent="0.2">
      <c r="K357" s="31"/>
      <c r="L357" s="31"/>
    </row>
    <row r="358" spans="11:12" x14ac:dyDescent="0.2">
      <c r="K358" s="31"/>
      <c r="L358" s="31"/>
    </row>
    <row r="359" spans="11:12" x14ac:dyDescent="0.2">
      <c r="K359" s="31"/>
      <c r="L359" s="31"/>
    </row>
    <row r="360" spans="11:12" x14ac:dyDescent="0.2">
      <c r="K360" s="31"/>
      <c r="L360" s="31"/>
    </row>
    <row r="361" spans="11:12" x14ac:dyDescent="0.2">
      <c r="K361" s="31"/>
      <c r="L361" s="31"/>
    </row>
    <row r="362" spans="11:12" x14ac:dyDescent="0.2">
      <c r="K362" s="31"/>
      <c r="L362" s="31"/>
    </row>
    <row r="363" spans="11:12" x14ac:dyDescent="0.2">
      <c r="K363" s="31"/>
      <c r="L363" s="31"/>
    </row>
    <row r="364" spans="11:12" x14ac:dyDescent="0.2">
      <c r="K364" s="31"/>
      <c r="L364" s="31"/>
    </row>
    <row r="365" spans="11:12" x14ac:dyDescent="0.2">
      <c r="K365" s="31"/>
      <c r="L365" s="31"/>
    </row>
    <row r="366" spans="11:12" x14ac:dyDescent="0.2">
      <c r="K366" s="31"/>
      <c r="L366" s="31"/>
    </row>
    <row r="367" spans="11:12" x14ac:dyDescent="0.2">
      <c r="K367" s="31"/>
      <c r="L367" s="31"/>
    </row>
    <row r="368" spans="11:12" x14ac:dyDescent="0.2">
      <c r="K368" s="31"/>
      <c r="L368" s="31"/>
    </row>
    <row r="369" spans="11:12" x14ac:dyDescent="0.2">
      <c r="K369" s="31"/>
      <c r="L369" s="31"/>
    </row>
    <row r="370" spans="11:12" x14ac:dyDescent="0.2">
      <c r="K370" s="31"/>
      <c r="L370" s="31"/>
    </row>
    <row r="371" spans="11:12" x14ac:dyDescent="0.2">
      <c r="K371" s="31"/>
      <c r="L371" s="31"/>
    </row>
    <row r="372" spans="11:12" x14ac:dyDescent="0.2">
      <c r="K372" s="31"/>
      <c r="L372" s="31"/>
    </row>
    <row r="373" spans="11:12" x14ac:dyDescent="0.2">
      <c r="K373" s="31"/>
      <c r="L373" s="31"/>
    </row>
    <row r="374" spans="11:12" x14ac:dyDescent="0.2">
      <c r="K374" s="31"/>
      <c r="L374" s="31"/>
    </row>
    <row r="375" spans="11:12" x14ac:dyDescent="0.2">
      <c r="K375" s="31"/>
      <c r="L375" s="31"/>
    </row>
    <row r="376" spans="11:12" x14ac:dyDescent="0.2">
      <c r="K376" s="31"/>
      <c r="L376" s="31"/>
    </row>
    <row r="377" spans="11:12" x14ac:dyDescent="0.2">
      <c r="K377" s="31"/>
      <c r="L377" s="31"/>
    </row>
    <row r="378" spans="11:12" x14ac:dyDescent="0.2">
      <c r="K378" s="31"/>
      <c r="L378" s="31"/>
    </row>
    <row r="379" spans="11:12" x14ac:dyDescent="0.2">
      <c r="K379" s="31"/>
      <c r="L379" s="31"/>
    </row>
    <row r="380" spans="11:12" x14ac:dyDescent="0.2">
      <c r="K380" s="31"/>
      <c r="L380" s="31"/>
    </row>
    <row r="381" spans="11:12" x14ac:dyDescent="0.2">
      <c r="K381" s="31"/>
      <c r="L381" s="31"/>
    </row>
    <row r="382" spans="11:12" x14ac:dyDescent="0.2">
      <c r="K382" s="31"/>
      <c r="L382" s="31"/>
    </row>
    <row r="383" spans="11:12" x14ac:dyDescent="0.2">
      <c r="K383" s="37"/>
      <c r="L383" s="37"/>
    </row>
    <row r="384" spans="11:12" x14ac:dyDescent="0.2">
      <c r="K384" s="37"/>
      <c r="L384" s="37"/>
    </row>
    <row r="385" spans="11:12" x14ac:dyDescent="0.2">
      <c r="K385" s="37"/>
      <c r="L385" s="37"/>
    </row>
    <row r="386" spans="11:12" x14ac:dyDescent="0.2">
      <c r="K386" s="37"/>
      <c r="L386" s="37"/>
    </row>
    <row r="387" spans="11:12" x14ac:dyDescent="0.2">
      <c r="K387" s="37"/>
      <c r="L387" s="37"/>
    </row>
    <row r="388" spans="11:12" x14ac:dyDescent="0.2">
      <c r="K388" s="37"/>
      <c r="L388" s="37"/>
    </row>
    <row r="389" spans="11:12" x14ac:dyDescent="0.2">
      <c r="K389" s="37"/>
      <c r="L389" s="37"/>
    </row>
  </sheetData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8"/>
  <sheetViews>
    <sheetView tabSelected="1" zoomScale="115" zoomScaleNormal="115" workbookViewId="0">
      <pane xSplit="1" ySplit="2" topLeftCell="B200" activePane="bottomRight" state="frozen"/>
      <selection pane="topRight" activeCell="B1" sqref="B1"/>
      <selection pane="bottomLeft" activeCell="A3" sqref="A3"/>
      <selection pane="bottomRight" activeCell="G209" sqref="G209"/>
    </sheetView>
  </sheetViews>
  <sheetFormatPr defaultRowHeight="14.25" x14ac:dyDescent="0.2"/>
  <cols>
    <col min="1" max="4" width="15.625" customWidth="1"/>
    <col min="5" max="5" width="18.125" customWidth="1"/>
    <col min="6" max="6" width="18.875" customWidth="1"/>
    <col min="7" max="7" width="15" bestFit="1" customWidth="1"/>
    <col min="9" max="9" width="16.125" bestFit="1" customWidth="1"/>
  </cols>
  <sheetData>
    <row r="1" spans="1:8" ht="15.75" customHeight="1" x14ac:dyDescent="0.2">
      <c r="A1" s="70" t="s">
        <v>91</v>
      </c>
      <c r="B1" s="71"/>
      <c r="C1" s="83"/>
      <c r="D1" s="83"/>
      <c r="E1" s="71"/>
      <c r="F1" s="13"/>
      <c r="G1" s="13"/>
      <c r="H1" s="13"/>
    </row>
    <row r="2" spans="1:8" ht="50.25" customHeight="1" x14ac:dyDescent="0.2">
      <c r="A2" s="58" t="s">
        <v>19</v>
      </c>
      <c r="B2" s="82" t="s">
        <v>97</v>
      </c>
      <c r="C2" s="78" t="s">
        <v>93</v>
      </c>
      <c r="D2" s="78" t="s">
        <v>90</v>
      </c>
      <c r="E2" s="78" t="s">
        <v>49</v>
      </c>
    </row>
    <row r="3" spans="1:8" x14ac:dyDescent="0.2">
      <c r="A3" s="8">
        <v>39814</v>
      </c>
      <c r="B3" s="84">
        <v>3578</v>
      </c>
      <c r="C3" s="102">
        <v>477.05762000000004</v>
      </c>
      <c r="D3" s="39">
        <v>0</v>
      </c>
      <c r="E3" s="75"/>
    </row>
    <row r="4" spans="1:8" x14ac:dyDescent="0.2">
      <c r="A4" s="8">
        <v>39845</v>
      </c>
      <c r="B4" s="84">
        <v>3925</v>
      </c>
      <c r="C4" s="102">
        <v>467.30347999999998</v>
      </c>
      <c r="D4" s="16">
        <v>26</v>
      </c>
      <c r="E4" s="76"/>
    </row>
    <row r="5" spans="1:8" x14ac:dyDescent="0.2">
      <c r="A5" s="8">
        <v>39873</v>
      </c>
      <c r="B5" s="84">
        <v>3641</v>
      </c>
      <c r="C5" s="102">
        <v>396.83478000000008</v>
      </c>
      <c r="D5" s="16">
        <v>27</v>
      </c>
      <c r="E5" s="76"/>
    </row>
    <row r="6" spans="1:8" x14ac:dyDescent="0.2">
      <c r="A6" s="8">
        <v>39904</v>
      </c>
      <c r="B6" s="84">
        <v>4422</v>
      </c>
      <c r="C6" s="102">
        <v>294.58465999999999</v>
      </c>
      <c r="D6" s="16">
        <v>21</v>
      </c>
      <c r="E6" s="76"/>
    </row>
    <row r="7" spans="1:8" x14ac:dyDescent="0.2">
      <c r="A7" s="8">
        <v>39934</v>
      </c>
      <c r="B7" s="84">
        <v>3321</v>
      </c>
      <c r="C7" s="102">
        <v>326.71191999999996</v>
      </c>
      <c r="D7" s="16">
        <v>27</v>
      </c>
      <c r="E7" s="76"/>
    </row>
    <row r="8" spans="1:8" x14ac:dyDescent="0.2">
      <c r="A8" s="8">
        <v>39965</v>
      </c>
      <c r="B8" s="84">
        <v>3796</v>
      </c>
      <c r="C8" s="102">
        <v>337.60263000000003</v>
      </c>
      <c r="D8" s="16">
        <v>18</v>
      </c>
      <c r="E8" s="76"/>
    </row>
    <row r="9" spans="1:8" x14ac:dyDescent="0.2">
      <c r="A9" s="8">
        <v>39995</v>
      </c>
      <c r="B9" s="84">
        <v>3937</v>
      </c>
      <c r="C9" s="102">
        <v>332.41246000000001</v>
      </c>
      <c r="D9" s="16">
        <v>12</v>
      </c>
      <c r="E9" s="76"/>
    </row>
    <row r="10" spans="1:8" x14ac:dyDescent="0.2">
      <c r="A10" s="8">
        <v>40026</v>
      </c>
      <c r="B10" s="84">
        <v>3514</v>
      </c>
      <c r="C10" s="102">
        <v>356.92023</v>
      </c>
      <c r="D10" s="16">
        <v>27</v>
      </c>
      <c r="E10" s="76"/>
    </row>
    <row r="11" spans="1:8" x14ac:dyDescent="0.2">
      <c r="A11" s="8">
        <v>40057</v>
      </c>
      <c r="B11" s="84">
        <v>2956</v>
      </c>
      <c r="C11" s="102">
        <v>267.79865000000001</v>
      </c>
      <c r="D11" s="16">
        <v>19</v>
      </c>
      <c r="E11" s="76"/>
    </row>
    <row r="12" spans="1:8" x14ac:dyDescent="0.2">
      <c r="A12" s="8">
        <v>40087</v>
      </c>
      <c r="B12" s="84">
        <v>3748</v>
      </c>
      <c r="C12" s="102">
        <v>989.06481999999994</v>
      </c>
      <c r="D12" s="16">
        <v>204</v>
      </c>
      <c r="E12" s="76"/>
    </row>
    <row r="13" spans="1:8" x14ac:dyDescent="0.2">
      <c r="A13" s="8">
        <v>40118</v>
      </c>
      <c r="B13" s="84">
        <v>3383</v>
      </c>
      <c r="C13" s="102">
        <v>613.25249999999994</v>
      </c>
      <c r="D13" s="16">
        <v>34</v>
      </c>
      <c r="E13" s="76"/>
    </row>
    <row r="14" spans="1:8" x14ac:dyDescent="0.2">
      <c r="A14" s="9">
        <v>40148</v>
      </c>
      <c r="B14" s="85">
        <v>4269</v>
      </c>
      <c r="C14" s="102">
        <v>468.27467999999999</v>
      </c>
      <c r="D14" s="17">
        <v>20</v>
      </c>
      <c r="E14" s="77"/>
    </row>
    <row r="15" spans="1:8" x14ac:dyDescent="0.2">
      <c r="A15" s="8">
        <v>40179</v>
      </c>
      <c r="B15" s="92">
        <v>3196</v>
      </c>
      <c r="C15" s="86">
        <v>371.27520000000004</v>
      </c>
      <c r="D15" s="105">
        <v>17</v>
      </c>
      <c r="E15" s="69"/>
    </row>
    <row r="16" spans="1:8" x14ac:dyDescent="0.2">
      <c r="A16" s="8">
        <v>40210</v>
      </c>
      <c r="B16" s="93">
        <v>3879</v>
      </c>
      <c r="C16" s="87">
        <v>355.36357000000004</v>
      </c>
      <c r="D16" s="80">
        <v>34</v>
      </c>
      <c r="E16" s="18"/>
    </row>
    <row r="17" spans="1:5" x14ac:dyDescent="0.2">
      <c r="A17" s="8">
        <v>40238</v>
      </c>
      <c r="B17" s="93">
        <v>4561</v>
      </c>
      <c r="C17" s="87">
        <v>403.99624</v>
      </c>
      <c r="D17" s="80">
        <v>0</v>
      </c>
      <c r="E17" s="18"/>
    </row>
    <row r="18" spans="1:5" x14ac:dyDescent="0.2">
      <c r="A18" s="8">
        <v>40269</v>
      </c>
      <c r="B18" s="93">
        <v>3585</v>
      </c>
      <c r="C18" s="87">
        <v>359.24318</v>
      </c>
      <c r="D18" s="80">
        <v>75</v>
      </c>
      <c r="E18" s="18"/>
    </row>
    <row r="19" spans="1:5" x14ac:dyDescent="0.2">
      <c r="A19" s="8">
        <v>40299</v>
      </c>
      <c r="B19" s="93">
        <v>3592</v>
      </c>
      <c r="C19" s="87">
        <v>293.63506000000001</v>
      </c>
      <c r="D19" s="80">
        <v>42</v>
      </c>
      <c r="E19" s="18"/>
    </row>
    <row r="20" spans="1:5" x14ac:dyDescent="0.2">
      <c r="A20" s="8">
        <v>40330</v>
      </c>
      <c r="B20" s="93">
        <v>3900</v>
      </c>
      <c r="C20" s="87">
        <v>298.72143</v>
      </c>
      <c r="D20" s="80">
        <v>41</v>
      </c>
      <c r="E20" s="18"/>
    </row>
    <row r="21" spans="1:5" x14ac:dyDescent="0.2">
      <c r="A21" s="8">
        <v>40360</v>
      </c>
      <c r="B21" s="93">
        <v>3669</v>
      </c>
      <c r="C21" s="87">
        <v>312.44743</v>
      </c>
      <c r="D21" s="80">
        <v>0</v>
      </c>
      <c r="E21" s="18"/>
    </row>
    <row r="22" spans="1:5" x14ac:dyDescent="0.2">
      <c r="A22" s="8">
        <v>40391</v>
      </c>
      <c r="B22" s="93">
        <v>3369</v>
      </c>
      <c r="C22" s="87">
        <v>334.36165999999997</v>
      </c>
      <c r="D22" s="80">
        <v>47</v>
      </c>
      <c r="E22" s="18"/>
    </row>
    <row r="23" spans="1:5" x14ac:dyDescent="0.2">
      <c r="A23" s="8">
        <v>40422</v>
      </c>
      <c r="B23" s="93">
        <v>3102</v>
      </c>
      <c r="C23" s="87">
        <v>309.39603999999997</v>
      </c>
      <c r="D23" s="80">
        <v>41</v>
      </c>
      <c r="E23" s="18"/>
    </row>
    <row r="24" spans="1:5" x14ac:dyDescent="0.2">
      <c r="A24" s="8">
        <v>40452</v>
      </c>
      <c r="B24" s="93">
        <v>3319</v>
      </c>
      <c r="C24" s="87">
        <v>973.84349999999995</v>
      </c>
      <c r="D24" s="80">
        <v>34</v>
      </c>
      <c r="E24" s="18"/>
    </row>
    <row r="25" spans="1:5" x14ac:dyDescent="0.2">
      <c r="A25" s="8">
        <v>40483</v>
      </c>
      <c r="B25" s="93">
        <v>3231</v>
      </c>
      <c r="C25" s="87">
        <v>797.90293999999994</v>
      </c>
      <c r="D25" s="80">
        <v>46</v>
      </c>
      <c r="E25" s="18"/>
    </row>
    <row r="26" spans="1:5" x14ac:dyDescent="0.2">
      <c r="A26" s="9">
        <v>40513</v>
      </c>
      <c r="B26" s="94">
        <v>3880</v>
      </c>
      <c r="C26" s="88">
        <v>444.73533000000003</v>
      </c>
      <c r="D26" s="81">
        <v>50</v>
      </c>
      <c r="E26" s="19"/>
    </row>
    <row r="27" spans="1:5" x14ac:dyDescent="0.2">
      <c r="A27" s="8">
        <v>40544</v>
      </c>
      <c r="B27" s="92">
        <v>3412</v>
      </c>
      <c r="C27" s="86">
        <v>444.23570999999998</v>
      </c>
      <c r="D27" s="105">
        <v>29</v>
      </c>
      <c r="E27" s="75"/>
    </row>
    <row r="28" spans="1:5" x14ac:dyDescent="0.2">
      <c r="A28" s="8">
        <v>40575</v>
      </c>
      <c r="B28" s="93">
        <v>3718</v>
      </c>
      <c r="C28" s="87">
        <v>396.78120000000001</v>
      </c>
      <c r="D28" s="80">
        <v>12</v>
      </c>
      <c r="E28" s="76"/>
    </row>
    <row r="29" spans="1:5" x14ac:dyDescent="0.2">
      <c r="A29" s="8">
        <v>40603</v>
      </c>
      <c r="B29" s="93">
        <v>3951</v>
      </c>
      <c r="C29" s="87">
        <v>363.57369999999997</v>
      </c>
      <c r="D29" s="80">
        <v>19</v>
      </c>
      <c r="E29" s="76"/>
    </row>
    <row r="30" spans="1:5" x14ac:dyDescent="0.2">
      <c r="A30" s="8">
        <v>40634</v>
      </c>
      <c r="B30" s="93">
        <v>3969</v>
      </c>
      <c r="C30" s="87">
        <v>331.43580000000003</v>
      </c>
      <c r="D30" s="80">
        <v>41</v>
      </c>
      <c r="E30" s="76"/>
    </row>
    <row r="31" spans="1:5" x14ac:dyDescent="0.2">
      <c r="A31" s="8">
        <v>40664</v>
      </c>
      <c r="B31" s="93">
        <v>3459</v>
      </c>
      <c r="C31" s="87">
        <v>352.52175</v>
      </c>
      <c r="D31" s="80">
        <v>41</v>
      </c>
      <c r="E31" s="76"/>
    </row>
    <row r="32" spans="1:5" x14ac:dyDescent="0.2">
      <c r="A32" s="8">
        <v>40695</v>
      </c>
      <c r="B32" s="93">
        <v>3834</v>
      </c>
      <c r="C32" s="87">
        <v>292.32041999999996</v>
      </c>
      <c r="D32" s="80">
        <v>-2</v>
      </c>
      <c r="E32" s="76"/>
    </row>
    <row r="33" spans="1:5" x14ac:dyDescent="0.2">
      <c r="A33" s="8">
        <v>40725</v>
      </c>
      <c r="B33" s="93">
        <v>3279</v>
      </c>
      <c r="C33" s="87">
        <v>218.26423</v>
      </c>
      <c r="D33" s="80">
        <v>65</v>
      </c>
      <c r="E33" s="76"/>
    </row>
    <row r="34" spans="1:5" x14ac:dyDescent="0.2">
      <c r="A34" s="8">
        <v>40756</v>
      </c>
      <c r="B34" s="93">
        <v>3635</v>
      </c>
      <c r="C34" s="87">
        <v>236.52044000000001</v>
      </c>
      <c r="D34" s="80">
        <v>43</v>
      </c>
      <c r="E34" s="76"/>
    </row>
    <row r="35" spans="1:5" x14ac:dyDescent="0.2">
      <c r="A35" s="8">
        <v>40787</v>
      </c>
      <c r="B35" s="93">
        <v>3097</v>
      </c>
      <c r="C35" s="87">
        <v>301.78140000000002</v>
      </c>
      <c r="D35" s="80">
        <v>20</v>
      </c>
      <c r="E35" s="76"/>
    </row>
    <row r="36" spans="1:5" x14ac:dyDescent="0.2">
      <c r="A36" s="8">
        <v>40817</v>
      </c>
      <c r="B36" s="93">
        <v>3511</v>
      </c>
      <c r="C36" s="87">
        <v>908.94268</v>
      </c>
      <c r="D36" s="80">
        <v>31</v>
      </c>
      <c r="E36" s="76"/>
    </row>
    <row r="37" spans="1:5" x14ac:dyDescent="0.2">
      <c r="A37" s="8">
        <v>40848</v>
      </c>
      <c r="B37" s="93">
        <v>3337</v>
      </c>
      <c r="C37" s="87">
        <v>529.95578</v>
      </c>
      <c r="D37" s="80">
        <v>0</v>
      </c>
      <c r="E37" s="76"/>
    </row>
    <row r="38" spans="1:5" x14ac:dyDescent="0.2">
      <c r="A38" s="9">
        <v>40878</v>
      </c>
      <c r="B38" s="94">
        <v>3855</v>
      </c>
      <c r="C38" s="88">
        <v>300.75596000000007</v>
      </c>
      <c r="D38" s="81">
        <v>34</v>
      </c>
      <c r="E38" s="77"/>
    </row>
    <row r="39" spans="1:5" x14ac:dyDescent="0.2">
      <c r="A39" s="8">
        <v>40909</v>
      </c>
      <c r="B39" s="92">
        <v>3371</v>
      </c>
      <c r="C39" s="86">
        <v>354.89587999999998</v>
      </c>
      <c r="D39" s="105">
        <v>3</v>
      </c>
      <c r="E39" s="75"/>
    </row>
    <row r="40" spans="1:5" x14ac:dyDescent="0.2">
      <c r="A40" s="8">
        <v>40940</v>
      </c>
      <c r="B40" s="93">
        <v>3816</v>
      </c>
      <c r="C40" s="87">
        <v>300.96996000000001</v>
      </c>
      <c r="D40" s="80">
        <v>38</v>
      </c>
      <c r="E40" s="76"/>
    </row>
    <row r="41" spans="1:5" x14ac:dyDescent="0.2">
      <c r="A41" s="8">
        <v>40969</v>
      </c>
      <c r="B41" s="93">
        <v>4067.9999999999995</v>
      </c>
      <c r="C41" s="87">
        <v>373.50490000000002</v>
      </c>
      <c r="D41" s="80">
        <v>34</v>
      </c>
      <c r="E41" s="76"/>
    </row>
    <row r="42" spans="1:5" x14ac:dyDescent="0.2">
      <c r="A42" s="8">
        <v>41000</v>
      </c>
      <c r="B42" s="93">
        <v>3743.82467</v>
      </c>
      <c r="C42" s="87">
        <v>276.64469000000003</v>
      </c>
      <c r="D42" s="80">
        <v>32.853970000000004</v>
      </c>
      <c r="E42" s="76"/>
    </row>
    <row r="43" spans="1:5" x14ac:dyDescent="0.2">
      <c r="A43" s="8">
        <v>41030</v>
      </c>
      <c r="B43" s="93">
        <v>3635.17533</v>
      </c>
      <c r="C43" s="87">
        <v>368.69158000000004</v>
      </c>
      <c r="D43" s="80">
        <v>46.146029999999996</v>
      </c>
      <c r="E43" s="76"/>
    </row>
    <row r="44" spans="1:5" x14ac:dyDescent="0.2">
      <c r="A44" s="8">
        <v>41061</v>
      </c>
      <c r="B44" s="93">
        <v>3772</v>
      </c>
      <c r="C44" s="87">
        <v>259.33463999999998</v>
      </c>
      <c r="D44" s="80">
        <v>22</v>
      </c>
      <c r="E44" s="76"/>
    </row>
    <row r="45" spans="1:5" x14ac:dyDescent="0.2">
      <c r="A45" s="8">
        <v>41091</v>
      </c>
      <c r="B45" s="93">
        <v>3101</v>
      </c>
      <c r="C45" s="87">
        <v>263.51702000000006</v>
      </c>
      <c r="D45" s="80">
        <v>20</v>
      </c>
      <c r="E45" s="76"/>
    </row>
    <row r="46" spans="1:5" x14ac:dyDescent="0.2">
      <c r="A46" s="8">
        <v>41122</v>
      </c>
      <c r="B46" s="93">
        <v>3500</v>
      </c>
      <c r="C46" s="87">
        <v>269.55617000000001</v>
      </c>
      <c r="D46" s="80">
        <v>24</v>
      </c>
      <c r="E46" s="76"/>
    </row>
    <row r="47" spans="1:5" x14ac:dyDescent="0.2">
      <c r="A47" s="8">
        <v>41153</v>
      </c>
      <c r="B47" s="93">
        <v>2833</v>
      </c>
      <c r="C47" s="87">
        <v>289.41510999999997</v>
      </c>
      <c r="D47" s="80">
        <v>18</v>
      </c>
      <c r="E47" s="76"/>
    </row>
    <row r="48" spans="1:5" x14ac:dyDescent="0.2">
      <c r="A48" s="8">
        <v>41183</v>
      </c>
      <c r="B48" s="93">
        <v>3782</v>
      </c>
      <c r="C48" s="87">
        <v>1016.5568299999999</v>
      </c>
      <c r="D48" s="80">
        <v>32</v>
      </c>
      <c r="E48" s="76"/>
    </row>
    <row r="49" spans="1:5" x14ac:dyDescent="0.2">
      <c r="A49" s="8">
        <v>41214</v>
      </c>
      <c r="B49" s="93">
        <v>3639</v>
      </c>
      <c r="C49" s="87">
        <v>565.04678999999999</v>
      </c>
      <c r="D49" s="80">
        <v>28</v>
      </c>
      <c r="E49" s="76"/>
    </row>
    <row r="50" spans="1:5" x14ac:dyDescent="0.2">
      <c r="A50" s="9">
        <v>41244</v>
      </c>
      <c r="B50" s="94">
        <v>3540</v>
      </c>
      <c r="C50" s="88">
        <v>290.46365000000003</v>
      </c>
      <c r="D50" s="81">
        <v>28</v>
      </c>
      <c r="E50" s="77"/>
    </row>
    <row r="51" spans="1:5" x14ac:dyDescent="0.2">
      <c r="A51" s="8">
        <v>41275</v>
      </c>
      <c r="B51" s="92">
        <v>3528</v>
      </c>
      <c r="C51" s="86">
        <v>373.67180000000002</v>
      </c>
      <c r="D51" s="105">
        <v>15</v>
      </c>
      <c r="E51" s="75"/>
    </row>
    <row r="52" spans="1:5" x14ac:dyDescent="0.2">
      <c r="A52" s="8">
        <v>41306</v>
      </c>
      <c r="B52" s="93">
        <v>3752</v>
      </c>
      <c r="C52" s="87">
        <v>368.92099000000002</v>
      </c>
      <c r="D52" s="80">
        <v>27</v>
      </c>
      <c r="E52" s="76"/>
    </row>
    <row r="53" spans="1:5" x14ac:dyDescent="0.2">
      <c r="A53" s="8">
        <v>41334</v>
      </c>
      <c r="B53" s="93">
        <v>3779</v>
      </c>
      <c r="C53" s="87">
        <v>295.34657000000004</v>
      </c>
      <c r="D53" s="80">
        <v>14</v>
      </c>
      <c r="E53" s="76"/>
    </row>
    <row r="54" spans="1:5" x14ac:dyDescent="0.2">
      <c r="A54" s="8">
        <v>41365</v>
      </c>
      <c r="B54" s="93">
        <v>3825</v>
      </c>
      <c r="C54" s="87">
        <v>304.6979</v>
      </c>
      <c r="D54" s="80">
        <v>20</v>
      </c>
      <c r="E54" s="76"/>
    </row>
    <row r="55" spans="1:5" x14ac:dyDescent="0.2">
      <c r="A55" s="8">
        <v>41395</v>
      </c>
      <c r="B55" s="93">
        <v>3732</v>
      </c>
      <c r="C55" s="87">
        <v>225.98415</v>
      </c>
      <c r="D55" s="80">
        <v>46</v>
      </c>
      <c r="E55" s="76"/>
    </row>
    <row r="56" spans="1:5" x14ac:dyDescent="0.2">
      <c r="A56" s="8">
        <v>41426</v>
      </c>
      <c r="B56" s="93">
        <v>3258</v>
      </c>
      <c r="C56" s="87">
        <v>185.86394999999999</v>
      </c>
      <c r="D56" s="80">
        <v>49</v>
      </c>
      <c r="E56" s="76"/>
    </row>
    <row r="57" spans="1:5" x14ac:dyDescent="0.2">
      <c r="A57" s="8">
        <v>41456</v>
      </c>
      <c r="B57" s="93">
        <v>3395</v>
      </c>
      <c r="C57" s="87">
        <v>234.60117000000002</v>
      </c>
      <c r="D57" s="80">
        <v>29</v>
      </c>
      <c r="E57" s="76"/>
    </row>
    <row r="58" spans="1:5" x14ac:dyDescent="0.2">
      <c r="A58" s="8">
        <v>41487</v>
      </c>
      <c r="B58" s="93">
        <v>3504</v>
      </c>
      <c r="C58" s="87">
        <v>175.60614000000001</v>
      </c>
      <c r="D58" s="80">
        <v>26</v>
      </c>
      <c r="E58" s="76"/>
    </row>
    <row r="59" spans="1:5" x14ac:dyDescent="0.2">
      <c r="A59" s="8">
        <v>41518</v>
      </c>
      <c r="B59" s="93">
        <v>2804</v>
      </c>
      <c r="C59" s="87">
        <v>262.94474000000002</v>
      </c>
      <c r="D59" s="80">
        <v>56</v>
      </c>
      <c r="E59" s="76"/>
    </row>
    <row r="60" spans="1:5" x14ac:dyDescent="0.2">
      <c r="A60" s="8">
        <v>41548</v>
      </c>
      <c r="B60" s="93">
        <v>4137</v>
      </c>
      <c r="C60" s="87">
        <v>920.53281000000004</v>
      </c>
      <c r="D60" s="80">
        <v>43</v>
      </c>
      <c r="E60" s="76"/>
    </row>
    <row r="61" spans="1:5" x14ac:dyDescent="0.2">
      <c r="A61" s="8">
        <v>41579</v>
      </c>
      <c r="B61" s="93">
        <v>3271</v>
      </c>
      <c r="C61" s="87">
        <v>557.52791000000002</v>
      </c>
      <c r="D61" s="80">
        <v>47</v>
      </c>
      <c r="E61" s="76"/>
    </row>
    <row r="62" spans="1:5" x14ac:dyDescent="0.2">
      <c r="A62" s="9">
        <v>41609</v>
      </c>
      <c r="B62" s="94">
        <v>3548</v>
      </c>
      <c r="C62" s="88">
        <v>361.49590999999998</v>
      </c>
      <c r="D62" s="81">
        <v>0</v>
      </c>
      <c r="E62" s="77"/>
    </row>
    <row r="63" spans="1:5" x14ac:dyDescent="0.2">
      <c r="A63" s="8">
        <v>41640</v>
      </c>
      <c r="B63" s="92">
        <v>3557</v>
      </c>
      <c r="C63" s="86">
        <v>306.44045000000006</v>
      </c>
      <c r="D63" s="105">
        <v>48</v>
      </c>
      <c r="E63" s="75"/>
    </row>
    <row r="64" spans="1:5" x14ac:dyDescent="0.2">
      <c r="A64" s="8">
        <v>41671</v>
      </c>
      <c r="B64" s="93">
        <v>3631</v>
      </c>
      <c r="C64" s="87">
        <v>218.08514000000002</v>
      </c>
      <c r="D64" s="80">
        <v>68</v>
      </c>
      <c r="E64" s="76"/>
    </row>
    <row r="65" spans="1:5" x14ac:dyDescent="0.2">
      <c r="A65" s="8">
        <v>41699</v>
      </c>
      <c r="B65" s="93">
        <v>3403</v>
      </c>
      <c r="C65" s="87">
        <v>227.97326000000001</v>
      </c>
      <c r="D65" s="80">
        <v>275</v>
      </c>
      <c r="E65" s="76"/>
    </row>
    <row r="66" spans="1:5" x14ac:dyDescent="0.2">
      <c r="A66" s="8">
        <v>41730</v>
      </c>
      <c r="B66" s="93">
        <v>3955</v>
      </c>
      <c r="C66" s="87">
        <v>216.47199000000001</v>
      </c>
      <c r="D66" s="80">
        <v>0</v>
      </c>
      <c r="E66" s="76"/>
    </row>
    <row r="67" spans="1:5" x14ac:dyDescent="0.2">
      <c r="A67" s="8">
        <v>41760</v>
      </c>
      <c r="B67" s="93">
        <v>3658</v>
      </c>
      <c r="C67" s="87">
        <v>244.28404999999998</v>
      </c>
      <c r="D67" s="80">
        <v>48</v>
      </c>
      <c r="E67" s="76"/>
    </row>
    <row r="68" spans="1:5" x14ac:dyDescent="0.2">
      <c r="A68" s="8">
        <v>41791</v>
      </c>
      <c r="B68" s="93">
        <v>3372</v>
      </c>
      <c r="C68" s="87">
        <v>313.49567000000002</v>
      </c>
      <c r="D68" s="80">
        <v>399</v>
      </c>
      <c r="E68" s="76"/>
    </row>
    <row r="69" spans="1:5" x14ac:dyDescent="0.2">
      <c r="A69" s="8">
        <v>41821</v>
      </c>
      <c r="B69" s="93">
        <v>3352</v>
      </c>
      <c r="C69" s="87">
        <v>275.66878000000003</v>
      </c>
      <c r="D69" s="80">
        <v>0</v>
      </c>
      <c r="E69" s="76"/>
    </row>
    <row r="70" spans="1:5" x14ac:dyDescent="0.2">
      <c r="A70" s="8">
        <v>41852</v>
      </c>
      <c r="B70" s="93">
        <v>3373</v>
      </c>
      <c r="C70" s="87">
        <v>226.80367000000001</v>
      </c>
      <c r="D70" s="80">
        <v>176</v>
      </c>
      <c r="E70" s="76"/>
    </row>
    <row r="71" spans="1:5" x14ac:dyDescent="0.2">
      <c r="A71" s="8">
        <v>41883</v>
      </c>
      <c r="B71" s="93">
        <v>2738</v>
      </c>
      <c r="C71" s="87">
        <v>197.02064000000001</v>
      </c>
      <c r="D71" s="80">
        <v>33</v>
      </c>
      <c r="E71" s="76"/>
    </row>
    <row r="72" spans="1:5" x14ac:dyDescent="0.2">
      <c r="A72" s="8">
        <v>41913</v>
      </c>
      <c r="B72" s="93">
        <v>3622</v>
      </c>
      <c r="C72" s="87">
        <v>925.7915999999999</v>
      </c>
      <c r="D72" s="80">
        <v>36</v>
      </c>
      <c r="E72" s="76"/>
    </row>
    <row r="73" spans="1:5" x14ac:dyDescent="0.2">
      <c r="A73" s="8">
        <v>41944</v>
      </c>
      <c r="B73" s="93">
        <v>3296</v>
      </c>
      <c r="C73" s="87">
        <v>669.48756000000014</v>
      </c>
      <c r="D73" s="80">
        <v>25</v>
      </c>
      <c r="E73" s="76"/>
    </row>
    <row r="74" spans="1:5" x14ac:dyDescent="0.2">
      <c r="A74" s="9">
        <v>41974</v>
      </c>
      <c r="B74" s="94">
        <v>3760</v>
      </c>
      <c r="C74" s="88">
        <v>436.09755999999999</v>
      </c>
      <c r="D74" s="81">
        <v>40</v>
      </c>
      <c r="E74" s="77"/>
    </row>
    <row r="75" spans="1:5" x14ac:dyDescent="0.2">
      <c r="A75" s="8">
        <v>42005</v>
      </c>
      <c r="B75" s="92">
        <v>3397</v>
      </c>
      <c r="C75" s="86">
        <v>286.92228999999998</v>
      </c>
      <c r="D75" s="105">
        <v>0</v>
      </c>
      <c r="E75" s="75"/>
    </row>
    <row r="76" spans="1:5" x14ac:dyDescent="0.2">
      <c r="A76" s="8">
        <v>42036</v>
      </c>
      <c r="B76" s="93">
        <v>3559</v>
      </c>
      <c r="C76" s="87">
        <v>241.50986</v>
      </c>
      <c r="D76" s="80">
        <v>30</v>
      </c>
      <c r="E76" s="76"/>
    </row>
    <row r="77" spans="1:5" x14ac:dyDescent="0.2">
      <c r="A77" s="8">
        <v>42064</v>
      </c>
      <c r="B77" s="93">
        <v>3332</v>
      </c>
      <c r="C77" s="87">
        <v>247.23326999999998</v>
      </c>
      <c r="D77" s="80">
        <v>38</v>
      </c>
      <c r="E77" s="76"/>
    </row>
    <row r="78" spans="1:5" x14ac:dyDescent="0.2">
      <c r="A78" s="8">
        <v>42095</v>
      </c>
      <c r="B78" s="93">
        <v>4077</v>
      </c>
      <c r="C78" s="87">
        <v>177.20572000000001</v>
      </c>
      <c r="D78" s="80">
        <v>17</v>
      </c>
      <c r="E78" s="76"/>
    </row>
    <row r="79" spans="1:5" x14ac:dyDescent="0.2">
      <c r="A79" s="8">
        <v>42125</v>
      </c>
      <c r="B79" s="93">
        <v>2693</v>
      </c>
      <c r="C79" s="87">
        <v>223.43065999999999</v>
      </c>
      <c r="D79" s="80">
        <v>17</v>
      </c>
      <c r="E79" s="76"/>
    </row>
    <row r="80" spans="1:5" x14ac:dyDescent="0.2">
      <c r="A80" s="8">
        <v>42156</v>
      </c>
      <c r="B80" s="93">
        <v>3219</v>
      </c>
      <c r="C80" s="87">
        <v>240.00107</v>
      </c>
      <c r="D80" s="80">
        <v>0</v>
      </c>
      <c r="E80" s="76"/>
    </row>
    <row r="81" spans="1:5" x14ac:dyDescent="0.2">
      <c r="A81" s="8">
        <v>42186</v>
      </c>
      <c r="B81" s="93">
        <v>3154</v>
      </c>
      <c r="C81" s="87">
        <v>257.46942999999999</v>
      </c>
      <c r="D81" s="80">
        <v>34</v>
      </c>
      <c r="E81" s="76"/>
    </row>
    <row r="82" spans="1:5" x14ac:dyDescent="0.2">
      <c r="A82" s="8">
        <v>42217</v>
      </c>
      <c r="B82" s="93">
        <v>2947</v>
      </c>
      <c r="C82" s="87">
        <v>224.53072</v>
      </c>
      <c r="D82" s="80">
        <v>44</v>
      </c>
      <c r="E82" s="76"/>
    </row>
    <row r="83" spans="1:5" x14ac:dyDescent="0.2">
      <c r="A83" s="8">
        <v>42248</v>
      </c>
      <c r="B83" s="93">
        <v>2636</v>
      </c>
      <c r="C83" s="87">
        <v>234.11031</v>
      </c>
      <c r="D83" s="80">
        <v>21</v>
      </c>
      <c r="E83" s="76"/>
    </row>
    <row r="84" spans="1:5" x14ac:dyDescent="0.2">
      <c r="A84" s="8">
        <v>42278</v>
      </c>
      <c r="B84" s="93">
        <v>3398</v>
      </c>
      <c r="C84" s="87">
        <v>753.13227000000006</v>
      </c>
      <c r="D84" s="80">
        <v>0</v>
      </c>
      <c r="E84" s="76"/>
    </row>
    <row r="85" spans="1:5" x14ac:dyDescent="0.2">
      <c r="A85" s="8">
        <v>42309</v>
      </c>
      <c r="B85" s="93">
        <v>3077</v>
      </c>
      <c r="C85" s="87">
        <v>606.93313000000001</v>
      </c>
      <c r="D85" s="80">
        <v>54</v>
      </c>
      <c r="E85" s="76"/>
    </row>
    <row r="86" spans="1:5" x14ac:dyDescent="0.2">
      <c r="A86" s="9">
        <v>42339</v>
      </c>
      <c r="B86" s="94">
        <v>3881</v>
      </c>
      <c r="C86" s="88">
        <v>467.30975000000001</v>
      </c>
      <c r="D86" s="81">
        <v>23</v>
      </c>
      <c r="E86" s="77"/>
    </row>
    <row r="87" spans="1:5" x14ac:dyDescent="0.2">
      <c r="A87" s="8">
        <v>42370</v>
      </c>
      <c r="B87" s="92">
        <v>2723</v>
      </c>
      <c r="C87" s="86">
        <v>391.99852000000004</v>
      </c>
      <c r="D87" s="105">
        <v>14</v>
      </c>
      <c r="E87" s="75"/>
    </row>
    <row r="88" spans="1:5" x14ac:dyDescent="0.2">
      <c r="A88" s="8">
        <v>42401</v>
      </c>
      <c r="B88" s="93">
        <v>3327</v>
      </c>
      <c r="C88" s="87">
        <v>248.95257000000001</v>
      </c>
      <c r="D88" s="80">
        <v>10</v>
      </c>
      <c r="E88" s="76"/>
    </row>
    <row r="89" spans="1:5" x14ac:dyDescent="0.2">
      <c r="A89" s="8">
        <v>42430</v>
      </c>
      <c r="B89" s="93">
        <v>3426</v>
      </c>
      <c r="C89" s="87">
        <v>279.01566000000003</v>
      </c>
      <c r="D89" s="80">
        <v>27</v>
      </c>
      <c r="E89" s="76"/>
    </row>
    <row r="90" spans="1:5" x14ac:dyDescent="0.2">
      <c r="A90" s="8">
        <v>42461</v>
      </c>
      <c r="B90" s="93">
        <v>3522</v>
      </c>
      <c r="C90" s="87">
        <v>288.74381999999997</v>
      </c>
      <c r="D90" s="80">
        <v>21</v>
      </c>
      <c r="E90" s="76"/>
    </row>
    <row r="91" spans="1:5" x14ac:dyDescent="0.2">
      <c r="A91" s="8">
        <v>42491</v>
      </c>
      <c r="B91" s="93">
        <v>2976</v>
      </c>
      <c r="C91" s="87">
        <v>336.23496999999998</v>
      </c>
      <c r="D91" s="80">
        <v>0</v>
      </c>
      <c r="E91" s="76"/>
    </row>
    <row r="92" spans="1:5" x14ac:dyDescent="0.2">
      <c r="A92" s="8">
        <v>42522</v>
      </c>
      <c r="B92" s="93">
        <v>3216</v>
      </c>
      <c r="C92" s="87">
        <v>337.85191999999995</v>
      </c>
      <c r="D92" s="80">
        <v>49</v>
      </c>
      <c r="E92" s="76"/>
    </row>
    <row r="93" spans="1:5" x14ac:dyDescent="0.2">
      <c r="A93" s="8">
        <v>42552</v>
      </c>
      <c r="B93" s="93">
        <v>2847</v>
      </c>
      <c r="C93" s="87">
        <v>302.04809999999998</v>
      </c>
      <c r="D93" s="80">
        <v>19</v>
      </c>
      <c r="E93" s="76"/>
    </row>
    <row r="94" spans="1:5" x14ac:dyDescent="0.2">
      <c r="A94" s="8">
        <v>42583</v>
      </c>
      <c r="B94" s="93">
        <v>3049</v>
      </c>
      <c r="C94" s="87">
        <v>261.47311000000002</v>
      </c>
      <c r="D94" s="80">
        <v>45</v>
      </c>
      <c r="E94" s="76"/>
    </row>
    <row r="95" spans="1:5" x14ac:dyDescent="0.2">
      <c r="A95" s="8">
        <v>42614</v>
      </c>
      <c r="B95" s="93">
        <v>2653</v>
      </c>
      <c r="C95" s="87">
        <v>223.29615999999999</v>
      </c>
      <c r="D95" s="80">
        <v>0</v>
      </c>
      <c r="E95" s="76"/>
    </row>
    <row r="96" spans="1:5" x14ac:dyDescent="0.2">
      <c r="A96" s="8">
        <v>42644</v>
      </c>
      <c r="B96" s="93">
        <v>3098</v>
      </c>
      <c r="C96" s="87">
        <v>684.44812000000002</v>
      </c>
      <c r="D96" s="80">
        <v>45</v>
      </c>
      <c r="E96" s="76"/>
    </row>
    <row r="97" spans="1:5" x14ac:dyDescent="0.2">
      <c r="A97" s="8">
        <v>42675</v>
      </c>
      <c r="B97" s="93">
        <v>3255</v>
      </c>
      <c r="C97" s="87">
        <v>983.29694999999992</v>
      </c>
      <c r="D97" s="80">
        <v>0</v>
      </c>
      <c r="E97" s="76"/>
    </row>
    <row r="98" spans="1:5" x14ac:dyDescent="0.2">
      <c r="A98" s="9">
        <v>42705</v>
      </c>
      <c r="B98" s="94">
        <v>3382</v>
      </c>
      <c r="C98" s="88">
        <v>497.54906999999997</v>
      </c>
      <c r="D98" s="81">
        <v>37</v>
      </c>
      <c r="E98" s="77"/>
    </row>
    <row r="99" spans="1:5" x14ac:dyDescent="0.2">
      <c r="A99" s="8">
        <v>42736</v>
      </c>
      <c r="B99" s="92">
        <v>2958</v>
      </c>
      <c r="C99" s="86">
        <v>318.76555000000002</v>
      </c>
      <c r="D99" s="105">
        <v>34</v>
      </c>
      <c r="E99" s="75"/>
    </row>
    <row r="100" spans="1:5" x14ac:dyDescent="0.2">
      <c r="A100" s="8">
        <v>42767</v>
      </c>
      <c r="B100" s="93">
        <v>3161</v>
      </c>
      <c r="C100" s="87">
        <v>220.87934000000001</v>
      </c>
      <c r="D100" s="80">
        <v>43</v>
      </c>
      <c r="E100" s="76"/>
    </row>
    <row r="101" spans="1:5" x14ac:dyDescent="0.2">
      <c r="A101" s="8">
        <v>42795</v>
      </c>
      <c r="B101" s="93">
        <v>3459</v>
      </c>
      <c r="C101" s="87">
        <v>283.52041000000003</v>
      </c>
      <c r="D101" s="80">
        <v>12</v>
      </c>
      <c r="E101" s="76"/>
    </row>
    <row r="102" spans="1:5" x14ac:dyDescent="0.2">
      <c r="A102" s="8">
        <v>42826</v>
      </c>
      <c r="B102" s="93">
        <v>3242</v>
      </c>
      <c r="C102" s="87">
        <v>232.37537999999998</v>
      </c>
      <c r="D102" s="80">
        <v>27</v>
      </c>
      <c r="E102" s="76"/>
    </row>
    <row r="103" spans="1:5" x14ac:dyDescent="0.2">
      <c r="A103" s="8">
        <v>42856</v>
      </c>
      <c r="B103" s="93">
        <v>2839</v>
      </c>
      <c r="C103" s="87">
        <v>272.16347999999994</v>
      </c>
      <c r="D103" s="80">
        <v>27</v>
      </c>
      <c r="E103" s="76"/>
    </row>
    <row r="104" spans="1:5" x14ac:dyDescent="0.2">
      <c r="A104" s="8">
        <v>42887</v>
      </c>
      <c r="B104" s="93">
        <v>3206</v>
      </c>
      <c r="C104" s="87">
        <v>211.71432000000001</v>
      </c>
      <c r="D104" s="80">
        <v>56</v>
      </c>
      <c r="E104" s="76"/>
    </row>
    <row r="105" spans="1:5" x14ac:dyDescent="0.2">
      <c r="A105" s="8">
        <v>42917</v>
      </c>
      <c r="B105" s="93">
        <v>2546</v>
      </c>
      <c r="C105" s="87">
        <v>199.46151</v>
      </c>
      <c r="D105" s="80">
        <v>16</v>
      </c>
      <c r="E105" s="76"/>
    </row>
    <row r="106" spans="1:5" x14ac:dyDescent="0.2">
      <c r="A106" s="8">
        <v>42948</v>
      </c>
      <c r="B106" s="93">
        <v>3168</v>
      </c>
      <c r="C106" s="87">
        <v>176.84953999999999</v>
      </c>
      <c r="D106" s="80">
        <v>0</v>
      </c>
      <c r="E106" s="76"/>
    </row>
    <row r="107" spans="1:5" x14ac:dyDescent="0.2">
      <c r="A107" s="8">
        <v>42979</v>
      </c>
      <c r="B107" s="93">
        <v>2327</v>
      </c>
      <c r="C107" s="87">
        <v>177.34035999999998</v>
      </c>
      <c r="D107" s="80">
        <v>37</v>
      </c>
      <c r="E107" s="76"/>
    </row>
    <row r="108" spans="1:5" x14ac:dyDescent="0.2">
      <c r="A108" s="8">
        <v>43009</v>
      </c>
      <c r="B108" s="93">
        <v>2976</v>
      </c>
      <c r="C108" s="87">
        <v>589.62813999999992</v>
      </c>
      <c r="D108" s="80">
        <v>36</v>
      </c>
      <c r="E108" s="76"/>
    </row>
    <row r="109" spans="1:5" x14ac:dyDescent="0.2">
      <c r="A109" s="8">
        <v>43040</v>
      </c>
      <c r="B109" s="93">
        <v>3129</v>
      </c>
      <c r="C109" s="87">
        <v>787.54261999999994</v>
      </c>
      <c r="D109" s="80">
        <v>0</v>
      </c>
      <c r="E109" s="76"/>
    </row>
    <row r="110" spans="1:5" x14ac:dyDescent="0.2">
      <c r="A110" s="9">
        <v>43070</v>
      </c>
      <c r="B110" s="94">
        <v>3319</v>
      </c>
      <c r="C110" s="88">
        <v>533.52327000000002</v>
      </c>
      <c r="D110" s="81">
        <v>48</v>
      </c>
      <c r="E110" s="77"/>
    </row>
    <row r="111" spans="1:5" x14ac:dyDescent="0.2">
      <c r="A111" s="8">
        <v>43101</v>
      </c>
      <c r="B111" s="92">
        <v>2901</v>
      </c>
      <c r="C111" s="86">
        <v>397.36482999999998</v>
      </c>
      <c r="D111" s="105">
        <v>23</v>
      </c>
      <c r="E111" s="75"/>
    </row>
    <row r="112" spans="1:5" x14ac:dyDescent="0.2">
      <c r="A112" s="8">
        <v>43132</v>
      </c>
      <c r="B112" s="93">
        <v>3069</v>
      </c>
      <c r="C112" s="87">
        <v>222.94658999999999</v>
      </c>
      <c r="D112" s="80">
        <v>0</v>
      </c>
      <c r="E112" s="76"/>
    </row>
    <row r="113" spans="1:5" x14ac:dyDescent="0.2">
      <c r="A113" s="8">
        <v>43160</v>
      </c>
      <c r="B113" s="93">
        <v>3327</v>
      </c>
      <c r="C113" s="87">
        <v>257.31804000000005</v>
      </c>
      <c r="D113" s="80">
        <v>16</v>
      </c>
      <c r="E113" s="76"/>
    </row>
    <row r="114" spans="1:5" x14ac:dyDescent="0.2">
      <c r="A114" s="8">
        <v>43191</v>
      </c>
      <c r="B114" s="93">
        <v>3136</v>
      </c>
      <c r="C114" s="87">
        <v>236.83353</v>
      </c>
      <c r="D114" s="80">
        <v>43</v>
      </c>
      <c r="E114" s="76"/>
    </row>
    <row r="115" spans="1:5" x14ac:dyDescent="0.2">
      <c r="A115" s="8">
        <v>43221</v>
      </c>
      <c r="B115" s="93">
        <v>2816</v>
      </c>
      <c r="C115" s="87">
        <v>273.27978000000002</v>
      </c>
      <c r="D115" s="80">
        <v>0</v>
      </c>
      <c r="E115" s="76"/>
    </row>
    <row r="116" spans="1:5" x14ac:dyDescent="0.2">
      <c r="A116" s="8">
        <v>43252</v>
      </c>
      <c r="B116" s="93">
        <v>3078</v>
      </c>
      <c r="C116" s="87">
        <v>259.83150999999998</v>
      </c>
      <c r="D116" s="80">
        <v>82</v>
      </c>
      <c r="E116" s="76"/>
    </row>
    <row r="117" spans="1:5" x14ac:dyDescent="0.2">
      <c r="A117" s="8">
        <v>43282</v>
      </c>
      <c r="B117" s="93">
        <v>2524</v>
      </c>
      <c r="C117" s="87">
        <v>236.02535999999998</v>
      </c>
      <c r="D117" s="80">
        <v>0</v>
      </c>
      <c r="E117" s="76"/>
    </row>
    <row r="118" spans="1:5" x14ac:dyDescent="0.2">
      <c r="A118" s="8">
        <v>43313</v>
      </c>
      <c r="B118" s="93">
        <v>2876</v>
      </c>
      <c r="C118" s="87">
        <v>236.96969000000001</v>
      </c>
      <c r="D118" s="80">
        <v>42</v>
      </c>
      <c r="E118" s="76"/>
    </row>
    <row r="119" spans="1:5" x14ac:dyDescent="0.2">
      <c r="A119" s="8">
        <v>43344</v>
      </c>
      <c r="B119" s="93">
        <v>2356</v>
      </c>
      <c r="C119" s="87">
        <v>220.91130999999999</v>
      </c>
      <c r="D119" s="80">
        <v>0</v>
      </c>
      <c r="E119" s="76"/>
    </row>
    <row r="120" spans="1:5" x14ac:dyDescent="0.2">
      <c r="A120" s="8">
        <v>43374</v>
      </c>
      <c r="B120" s="93">
        <v>3440</v>
      </c>
      <c r="C120" s="87">
        <v>921.79231000000004</v>
      </c>
      <c r="D120" s="80">
        <v>53</v>
      </c>
      <c r="E120" s="76"/>
    </row>
    <row r="121" spans="1:5" x14ac:dyDescent="0.2">
      <c r="A121" s="8">
        <v>43405</v>
      </c>
      <c r="B121" s="93">
        <v>3098</v>
      </c>
      <c r="C121" s="87">
        <v>576.39695999999992</v>
      </c>
      <c r="D121" s="80">
        <v>20</v>
      </c>
      <c r="E121" s="76"/>
    </row>
    <row r="122" spans="1:5" x14ac:dyDescent="0.2">
      <c r="A122" s="9">
        <v>43435</v>
      </c>
      <c r="B122" s="94">
        <v>3012</v>
      </c>
      <c r="C122" s="88">
        <v>351.93432000000001</v>
      </c>
      <c r="D122" s="81">
        <v>20</v>
      </c>
      <c r="E122" s="77"/>
    </row>
    <row r="123" spans="1:5" x14ac:dyDescent="0.2">
      <c r="A123" s="8">
        <v>43466</v>
      </c>
      <c r="B123" s="92">
        <v>2903</v>
      </c>
      <c r="C123" s="86">
        <v>359.13684000000001</v>
      </c>
      <c r="D123" s="105">
        <v>6</v>
      </c>
      <c r="E123" s="75"/>
    </row>
    <row r="124" spans="1:5" x14ac:dyDescent="0.2">
      <c r="A124" s="8">
        <v>43497</v>
      </c>
      <c r="B124" s="93">
        <v>3016</v>
      </c>
      <c r="C124" s="87">
        <v>247.00306</v>
      </c>
      <c r="D124" s="80">
        <v>50</v>
      </c>
      <c r="E124" s="76"/>
    </row>
    <row r="125" spans="1:5" x14ac:dyDescent="0.2">
      <c r="A125" s="8">
        <v>43525</v>
      </c>
      <c r="B125" s="93">
        <v>3050</v>
      </c>
      <c r="C125" s="87">
        <v>241.90423999999999</v>
      </c>
      <c r="D125" s="80">
        <v>18</v>
      </c>
      <c r="E125" s="76"/>
    </row>
    <row r="126" spans="1:5" x14ac:dyDescent="0.2">
      <c r="A126" s="8">
        <v>43556</v>
      </c>
      <c r="B126" s="93">
        <v>3329</v>
      </c>
      <c r="C126" s="87">
        <v>219.25555999999997</v>
      </c>
      <c r="D126" s="80">
        <v>39</v>
      </c>
      <c r="E126" s="76"/>
    </row>
    <row r="127" spans="1:5" x14ac:dyDescent="0.2">
      <c r="A127" s="8">
        <v>43586</v>
      </c>
      <c r="B127" s="93">
        <v>3008</v>
      </c>
      <c r="C127" s="87">
        <v>341.38625999999999</v>
      </c>
      <c r="D127" s="80">
        <v>23</v>
      </c>
      <c r="E127" s="76"/>
    </row>
    <row r="128" spans="1:5" x14ac:dyDescent="0.2">
      <c r="A128" s="8">
        <v>43617</v>
      </c>
      <c r="B128" s="93">
        <v>2731</v>
      </c>
      <c r="C128" s="87">
        <v>235.26291000000001</v>
      </c>
      <c r="D128" s="80">
        <v>46</v>
      </c>
      <c r="E128" s="76"/>
    </row>
    <row r="129" spans="1:5" x14ac:dyDescent="0.2">
      <c r="A129" s="8">
        <v>43647</v>
      </c>
      <c r="B129" s="93">
        <v>2760</v>
      </c>
      <c r="C129" s="87">
        <v>278.77553000000006</v>
      </c>
      <c r="D129" s="80">
        <v>24</v>
      </c>
      <c r="E129" s="76"/>
    </row>
    <row r="130" spans="1:5" x14ac:dyDescent="0.2">
      <c r="A130" s="8">
        <v>43678</v>
      </c>
      <c r="B130" s="93">
        <v>2819</v>
      </c>
      <c r="C130" s="87">
        <v>228.61452</v>
      </c>
      <c r="D130" s="80">
        <v>26</v>
      </c>
      <c r="E130" s="76"/>
    </row>
    <row r="131" spans="1:5" x14ac:dyDescent="0.2">
      <c r="A131" s="8">
        <v>43709</v>
      </c>
      <c r="B131" s="93">
        <v>2498</v>
      </c>
      <c r="C131" s="87">
        <v>287.98660999999998</v>
      </c>
      <c r="D131" s="80">
        <v>26</v>
      </c>
      <c r="E131" s="76"/>
    </row>
    <row r="132" spans="1:5" x14ac:dyDescent="0.2">
      <c r="A132" s="8">
        <v>43739</v>
      </c>
      <c r="B132" s="93">
        <v>3620</v>
      </c>
      <c r="C132" s="87">
        <v>826.97320000000002</v>
      </c>
      <c r="D132" s="80">
        <v>40</v>
      </c>
      <c r="E132" s="76"/>
    </row>
    <row r="133" spans="1:5" x14ac:dyDescent="0.2">
      <c r="A133" s="8">
        <v>43770</v>
      </c>
      <c r="B133" s="93">
        <v>2792</v>
      </c>
      <c r="C133" s="87">
        <v>522.32357999999999</v>
      </c>
      <c r="D133" s="80">
        <v>18</v>
      </c>
      <c r="E133" s="76"/>
    </row>
    <row r="134" spans="1:5" x14ac:dyDescent="0.2">
      <c r="A134" s="9">
        <v>43800</v>
      </c>
      <c r="B134" s="94">
        <v>3044</v>
      </c>
      <c r="C134" s="88">
        <v>387.79040999999995</v>
      </c>
      <c r="D134" s="81">
        <v>17</v>
      </c>
      <c r="E134" s="77"/>
    </row>
    <row r="135" spans="1:5" x14ac:dyDescent="0.2">
      <c r="A135" s="8">
        <v>43831</v>
      </c>
      <c r="B135" s="92">
        <v>3221</v>
      </c>
      <c r="C135" s="86">
        <v>423.42443000000003</v>
      </c>
      <c r="D135" s="105">
        <v>53</v>
      </c>
      <c r="E135" s="75"/>
    </row>
    <row r="136" spans="1:5" x14ac:dyDescent="0.2">
      <c r="A136" s="8">
        <v>43862</v>
      </c>
      <c r="B136" s="93">
        <v>3143</v>
      </c>
      <c r="C136" s="87">
        <v>187.52582999999998</v>
      </c>
      <c r="D136" s="80">
        <v>19</v>
      </c>
      <c r="E136" s="76"/>
    </row>
    <row r="137" spans="1:5" x14ac:dyDescent="0.2">
      <c r="A137" s="8">
        <v>43891</v>
      </c>
      <c r="B137" s="93">
        <v>3016</v>
      </c>
      <c r="C137" s="87">
        <v>197.17887000000002</v>
      </c>
      <c r="D137" s="80">
        <v>22</v>
      </c>
      <c r="E137" s="76"/>
    </row>
    <row r="138" spans="1:5" x14ac:dyDescent="0.2">
      <c r="A138" s="8">
        <v>43922</v>
      </c>
      <c r="B138" s="93">
        <v>3714</v>
      </c>
      <c r="C138" s="87">
        <v>275.79853000000003</v>
      </c>
      <c r="D138" s="80">
        <v>52</v>
      </c>
      <c r="E138" s="76"/>
    </row>
    <row r="139" spans="1:5" x14ac:dyDescent="0.2">
      <c r="A139" s="8">
        <v>43952</v>
      </c>
      <c r="B139" s="93">
        <v>2477</v>
      </c>
      <c r="C139" s="87">
        <v>217.47529999999998</v>
      </c>
      <c r="D139" s="80">
        <v>25</v>
      </c>
      <c r="E139" s="76"/>
    </row>
    <row r="140" spans="1:5" x14ac:dyDescent="0.2">
      <c r="A140" s="8">
        <v>43983</v>
      </c>
      <c r="B140" s="93">
        <v>2929</v>
      </c>
      <c r="C140" s="87">
        <v>164.74001999999999</v>
      </c>
      <c r="D140" s="80">
        <v>37</v>
      </c>
      <c r="E140" s="76"/>
    </row>
    <row r="141" spans="1:5" x14ac:dyDescent="0.2">
      <c r="A141" s="8">
        <v>44013</v>
      </c>
      <c r="B141" s="93">
        <v>2832</v>
      </c>
      <c r="C141" s="87">
        <v>207.52087</v>
      </c>
      <c r="D141" s="80">
        <v>34</v>
      </c>
      <c r="E141" s="76"/>
    </row>
    <row r="142" spans="1:5" x14ac:dyDescent="0.2">
      <c r="A142" s="8">
        <v>44044</v>
      </c>
      <c r="B142" s="93">
        <v>2683</v>
      </c>
      <c r="C142" s="87">
        <v>217.12190000000001</v>
      </c>
      <c r="D142" s="80">
        <v>51</v>
      </c>
      <c r="E142" s="76"/>
    </row>
    <row r="143" spans="1:5" x14ac:dyDescent="0.2">
      <c r="A143" s="8">
        <v>44075</v>
      </c>
      <c r="B143" s="93">
        <v>2505</v>
      </c>
      <c r="C143" s="87">
        <v>291.64371999999997</v>
      </c>
      <c r="D143" s="80">
        <v>44</v>
      </c>
      <c r="E143" s="76"/>
    </row>
    <row r="144" spans="1:5" x14ac:dyDescent="0.2">
      <c r="A144" s="8">
        <v>44105</v>
      </c>
      <c r="B144" s="93">
        <v>3235</v>
      </c>
      <c r="C144" s="87">
        <v>709.99524000000008</v>
      </c>
      <c r="D144" s="80">
        <v>51</v>
      </c>
      <c r="E144" s="76"/>
    </row>
    <row r="145" spans="1:5" x14ac:dyDescent="0.2">
      <c r="A145" s="8">
        <v>44136</v>
      </c>
      <c r="B145" s="93">
        <v>3204</v>
      </c>
      <c r="C145" s="87">
        <v>875.33807000000002</v>
      </c>
      <c r="D145" s="80">
        <v>64</v>
      </c>
      <c r="E145" s="76"/>
    </row>
    <row r="146" spans="1:5" x14ac:dyDescent="0.2">
      <c r="A146" s="8">
        <v>44166</v>
      </c>
      <c r="B146" s="94">
        <v>3574</v>
      </c>
      <c r="C146" s="88">
        <v>344.59899999999999</v>
      </c>
      <c r="D146" s="81">
        <v>92</v>
      </c>
      <c r="E146" s="77"/>
    </row>
    <row r="147" spans="1:5" x14ac:dyDescent="0.2">
      <c r="A147" s="38">
        <v>44197</v>
      </c>
      <c r="B147" s="92">
        <v>2675</v>
      </c>
      <c r="C147" s="86">
        <v>568.95450000000005</v>
      </c>
      <c r="D147" s="105">
        <v>22</v>
      </c>
      <c r="E147" s="75">
        <v>10</v>
      </c>
    </row>
    <row r="148" spans="1:5" x14ac:dyDescent="0.2">
      <c r="A148" s="8">
        <v>44228</v>
      </c>
      <c r="B148" s="93">
        <v>3217</v>
      </c>
      <c r="C148" s="87">
        <v>208.48623437500001</v>
      </c>
      <c r="D148" s="80">
        <v>49</v>
      </c>
      <c r="E148" s="76">
        <v>12</v>
      </c>
    </row>
    <row r="149" spans="1:5" x14ac:dyDescent="0.2">
      <c r="A149" s="8">
        <v>44256</v>
      </c>
      <c r="B149" s="93">
        <v>3358</v>
      </c>
      <c r="C149" s="87">
        <v>254.35714062499997</v>
      </c>
      <c r="D149" s="80">
        <v>52</v>
      </c>
      <c r="E149" s="76">
        <v>12</v>
      </c>
    </row>
    <row r="150" spans="1:5" x14ac:dyDescent="0.2">
      <c r="A150" s="8">
        <v>44287</v>
      </c>
      <c r="B150" s="93">
        <v>3280</v>
      </c>
      <c r="C150" s="87">
        <v>178.37979687499998</v>
      </c>
      <c r="D150" s="80">
        <v>45</v>
      </c>
      <c r="E150" s="76">
        <v>13</v>
      </c>
    </row>
    <row r="151" spans="1:5" x14ac:dyDescent="0.2">
      <c r="A151" s="8">
        <v>44317</v>
      </c>
      <c r="B151" s="93">
        <v>2958</v>
      </c>
      <c r="C151" s="87">
        <v>276.28587500000003</v>
      </c>
      <c r="D151" s="80">
        <v>66</v>
      </c>
      <c r="E151" s="76">
        <v>11</v>
      </c>
    </row>
    <row r="152" spans="1:5" x14ac:dyDescent="0.2">
      <c r="A152" s="8">
        <v>44348</v>
      </c>
      <c r="B152" s="93">
        <v>3219</v>
      </c>
      <c r="C152" s="87">
        <v>375.47984374999999</v>
      </c>
      <c r="D152" s="80">
        <v>0</v>
      </c>
      <c r="E152" s="76">
        <v>12</v>
      </c>
    </row>
    <row r="153" spans="1:5" x14ac:dyDescent="0.2">
      <c r="A153" s="8">
        <v>44378</v>
      </c>
      <c r="B153" s="93">
        <v>3068</v>
      </c>
      <c r="C153" s="87">
        <v>366.39456250000001</v>
      </c>
      <c r="D153" s="80">
        <v>141</v>
      </c>
      <c r="E153" s="76">
        <v>13</v>
      </c>
    </row>
    <row r="154" spans="1:5" x14ac:dyDescent="0.2">
      <c r="A154" s="8">
        <v>44409</v>
      </c>
      <c r="B154" s="93">
        <v>2959</v>
      </c>
      <c r="C154" s="87">
        <v>368.14065624999995</v>
      </c>
      <c r="D154" s="80">
        <v>144</v>
      </c>
      <c r="E154" s="76">
        <v>12</v>
      </c>
    </row>
    <row r="155" spans="1:5" x14ac:dyDescent="0.2">
      <c r="A155" s="8">
        <v>44440</v>
      </c>
      <c r="B155" s="93">
        <v>2779</v>
      </c>
      <c r="C155" s="87">
        <v>407.99915625</v>
      </c>
      <c r="D155" s="80">
        <v>189</v>
      </c>
      <c r="E155" s="76">
        <v>11</v>
      </c>
    </row>
    <row r="156" spans="1:5" x14ac:dyDescent="0.2">
      <c r="A156" s="8">
        <v>44470</v>
      </c>
      <c r="B156" s="93">
        <v>3365</v>
      </c>
      <c r="C156" s="87">
        <v>752.76012500000002</v>
      </c>
      <c r="D156" s="80">
        <v>103</v>
      </c>
      <c r="E156" s="76">
        <v>13</v>
      </c>
    </row>
    <row r="157" spans="1:5" x14ac:dyDescent="0.2">
      <c r="A157" s="8">
        <v>44501</v>
      </c>
      <c r="B157" s="93">
        <v>3177</v>
      </c>
      <c r="C157" s="87">
        <v>846.02200000000005</v>
      </c>
      <c r="D157" s="80">
        <v>0</v>
      </c>
      <c r="E157" s="76">
        <v>11</v>
      </c>
    </row>
    <row r="158" spans="1:5" x14ac:dyDescent="0.2">
      <c r="A158" s="9">
        <v>44531</v>
      </c>
      <c r="B158" s="94">
        <v>3650</v>
      </c>
      <c r="C158" s="88">
        <v>726.88093750000007</v>
      </c>
      <c r="D158" s="81">
        <v>132</v>
      </c>
      <c r="E158" s="77">
        <v>13</v>
      </c>
    </row>
    <row r="159" spans="1:5" x14ac:dyDescent="0.2">
      <c r="A159" s="38">
        <v>44562</v>
      </c>
      <c r="B159" s="92">
        <v>3346</v>
      </c>
      <c r="C159" s="86">
        <v>633.69187499999998</v>
      </c>
      <c r="D159" s="105">
        <v>116</v>
      </c>
      <c r="E159" s="75">
        <v>11</v>
      </c>
    </row>
    <row r="160" spans="1:5" x14ac:dyDescent="0.2">
      <c r="A160" s="8">
        <v>44593</v>
      </c>
      <c r="B160" s="93">
        <v>3499</v>
      </c>
      <c r="C160" s="87">
        <v>376.78193749999997</v>
      </c>
      <c r="D160" s="80">
        <v>108</v>
      </c>
      <c r="E160" s="76">
        <v>12</v>
      </c>
    </row>
    <row r="161" spans="1:5" ht="15.75" customHeight="1" x14ac:dyDescent="0.2">
      <c r="A161" s="8">
        <v>44621</v>
      </c>
      <c r="B161" s="93">
        <v>3596</v>
      </c>
      <c r="C161" s="87">
        <v>336.97915625000002</v>
      </c>
      <c r="D161" s="80">
        <v>104</v>
      </c>
      <c r="E161" s="76">
        <v>12</v>
      </c>
    </row>
    <row r="162" spans="1:5" x14ac:dyDescent="0.2">
      <c r="A162" s="8">
        <v>44652</v>
      </c>
      <c r="B162" s="93">
        <v>3622</v>
      </c>
      <c r="C162" s="87">
        <v>352.48209374999999</v>
      </c>
      <c r="D162" s="80">
        <v>81</v>
      </c>
      <c r="E162" s="76">
        <v>13</v>
      </c>
    </row>
    <row r="163" spans="1:5" x14ac:dyDescent="0.2">
      <c r="A163" s="8">
        <v>44682</v>
      </c>
      <c r="B163" s="93">
        <v>3190</v>
      </c>
      <c r="C163" s="87">
        <v>349.38437500000003</v>
      </c>
      <c r="D163" s="80">
        <v>0</v>
      </c>
      <c r="E163" s="76">
        <v>11</v>
      </c>
    </row>
    <row r="164" spans="1:5" x14ac:dyDescent="0.2">
      <c r="A164" s="8">
        <v>44713</v>
      </c>
      <c r="B164" s="93">
        <v>3425</v>
      </c>
      <c r="C164" s="87">
        <v>351.28590624999998</v>
      </c>
      <c r="D164" s="80">
        <v>170</v>
      </c>
      <c r="E164" s="76">
        <v>12</v>
      </c>
    </row>
    <row r="165" spans="1:5" x14ac:dyDescent="0.2">
      <c r="A165" s="8">
        <v>44743</v>
      </c>
      <c r="B165" s="93">
        <v>2924</v>
      </c>
      <c r="C165" s="87">
        <v>257.04748437500001</v>
      </c>
      <c r="D165" s="80">
        <v>44</v>
      </c>
      <c r="E165" s="76">
        <v>12</v>
      </c>
    </row>
    <row r="166" spans="1:5" x14ac:dyDescent="0.2">
      <c r="A166" s="8">
        <v>44774</v>
      </c>
      <c r="B166" s="93">
        <v>3142</v>
      </c>
      <c r="C166" s="87">
        <v>298.39896874999999</v>
      </c>
      <c r="D166" s="80">
        <v>70</v>
      </c>
      <c r="E166" s="76">
        <v>13</v>
      </c>
    </row>
    <row r="167" spans="1:5" x14ac:dyDescent="0.2">
      <c r="A167" s="8">
        <v>44805</v>
      </c>
      <c r="B167" s="93">
        <v>2987</v>
      </c>
      <c r="C167" s="87">
        <v>347.89103124999997</v>
      </c>
      <c r="D167" s="80">
        <v>101</v>
      </c>
      <c r="E167" s="76">
        <v>12</v>
      </c>
    </row>
    <row r="168" spans="1:5" x14ac:dyDescent="0.2">
      <c r="A168" s="8">
        <v>44835</v>
      </c>
      <c r="B168" s="93">
        <v>3604</v>
      </c>
      <c r="C168" s="87">
        <v>929.02581250000003</v>
      </c>
      <c r="D168" s="80">
        <v>0</v>
      </c>
      <c r="E168" s="76">
        <v>12</v>
      </c>
    </row>
    <row r="169" spans="1:5" x14ac:dyDescent="0.2">
      <c r="A169" s="8">
        <v>44866</v>
      </c>
      <c r="B169" s="93">
        <v>3491</v>
      </c>
      <c r="C169" s="87">
        <v>903.4910625</v>
      </c>
      <c r="D169" s="80">
        <v>112</v>
      </c>
      <c r="E169" s="76">
        <v>11</v>
      </c>
    </row>
    <row r="170" spans="1:5" x14ac:dyDescent="0.2">
      <c r="A170" s="9">
        <v>44896</v>
      </c>
      <c r="B170" s="101">
        <v>3708</v>
      </c>
      <c r="C170" s="100">
        <v>562.58668749999993</v>
      </c>
      <c r="D170" s="81">
        <v>93</v>
      </c>
      <c r="E170" s="77">
        <v>13</v>
      </c>
    </row>
    <row r="171" spans="1:5" x14ac:dyDescent="0.2">
      <c r="A171" s="38">
        <v>44927</v>
      </c>
      <c r="B171" s="92">
        <v>4002</v>
      </c>
      <c r="C171" s="86">
        <v>764.54456243896482</v>
      </c>
      <c r="D171" s="105">
        <v>92</v>
      </c>
      <c r="E171" s="75">
        <v>11</v>
      </c>
    </row>
    <row r="172" spans="1:5" x14ac:dyDescent="0.2">
      <c r="A172" s="8">
        <v>44958</v>
      </c>
      <c r="B172" s="93">
        <v>4059</v>
      </c>
      <c r="C172" s="87">
        <v>460.56431494140628</v>
      </c>
      <c r="D172" s="80">
        <v>80</v>
      </c>
      <c r="E172" s="76">
        <v>12</v>
      </c>
    </row>
    <row r="173" spans="1:5" x14ac:dyDescent="0.2">
      <c r="A173" s="8">
        <v>44986</v>
      </c>
      <c r="B173" s="93">
        <v>4263</v>
      </c>
      <c r="C173" s="87">
        <v>398.11735876464843</v>
      </c>
      <c r="D173" s="80">
        <v>61</v>
      </c>
      <c r="E173" s="76">
        <v>13</v>
      </c>
    </row>
    <row r="174" spans="1:5" x14ac:dyDescent="0.2">
      <c r="A174" s="8">
        <v>45017</v>
      </c>
      <c r="B174" s="93">
        <v>3872</v>
      </c>
      <c r="C174" s="87">
        <v>307.16093749999999</v>
      </c>
      <c r="D174" s="80">
        <v>84</v>
      </c>
      <c r="E174" s="76">
        <v>12</v>
      </c>
    </row>
    <row r="175" spans="1:5" x14ac:dyDescent="0.2">
      <c r="A175" s="8">
        <v>45047</v>
      </c>
      <c r="B175" s="93">
        <v>3621</v>
      </c>
      <c r="C175" s="87">
        <v>402.07637499999998</v>
      </c>
      <c r="D175" s="80">
        <v>66</v>
      </c>
      <c r="E175" s="76">
        <v>11</v>
      </c>
    </row>
    <row r="176" spans="1:5" x14ac:dyDescent="0.2">
      <c r="A176" s="8">
        <v>45078</v>
      </c>
      <c r="B176" s="93">
        <v>3981</v>
      </c>
      <c r="C176" s="87">
        <v>395.67006249999997</v>
      </c>
      <c r="D176" s="80">
        <v>157</v>
      </c>
      <c r="E176" s="76">
        <v>13</v>
      </c>
    </row>
    <row r="177" spans="1:5" x14ac:dyDescent="0.2">
      <c r="A177" s="8">
        <v>45108</v>
      </c>
      <c r="B177" s="93">
        <v>3152</v>
      </c>
      <c r="C177" s="87">
        <v>275.48679504394528</v>
      </c>
      <c r="D177" s="80">
        <v>63</v>
      </c>
      <c r="E177" s="76">
        <v>11</v>
      </c>
    </row>
    <row r="178" spans="1:5" x14ac:dyDescent="0.2">
      <c r="A178" s="8">
        <v>45139</v>
      </c>
      <c r="B178" s="93">
        <v>4722</v>
      </c>
      <c r="C178" s="87">
        <v>766.4078154296875</v>
      </c>
      <c r="D178" s="80">
        <v>92</v>
      </c>
      <c r="E178" s="76">
        <v>14</v>
      </c>
    </row>
    <row r="179" spans="1:5" x14ac:dyDescent="0.2">
      <c r="A179" s="8">
        <v>45170</v>
      </c>
      <c r="B179" s="93">
        <v>3324</v>
      </c>
      <c r="C179" s="87">
        <v>382.74902995300289</v>
      </c>
      <c r="D179" s="80">
        <v>155</v>
      </c>
      <c r="E179" s="76">
        <v>11</v>
      </c>
    </row>
    <row r="180" spans="1:5" x14ac:dyDescent="0.2">
      <c r="A180" s="8">
        <v>45200</v>
      </c>
      <c r="B180" s="93">
        <v>4240</v>
      </c>
      <c r="C180" s="87">
        <v>887.57543750000002</v>
      </c>
      <c r="D180" s="80">
        <v>1</v>
      </c>
      <c r="E180" s="76">
        <v>12</v>
      </c>
    </row>
    <row r="181" spans="1:5" x14ac:dyDescent="0.2">
      <c r="A181" s="8">
        <v>45231</v>
      </c>
      <c r="B181" s="93">
        <v>4385</v>
      </c>
      <c r="C181" s="87">
        <v>1284.516400024414</v>
      </c>
      <c r="D181" s="80">
        <v>149</v>
      </c>
      <c r="E181" s="76">
        <v>11</v>
      </c>
    </row>
    <row r="182" spans="1:5" x14ac:dyDescent="0.2">
      <c r="A182" s="9">
        <v>45261</v>
      </c>
      <c r="B182" s="101">
        <v>4491</v>
      </c>
      <c r="C182" s="88">
        <v>852.29877499389647</v>
      </c>
      <c r="D182" s="81">
        <v>74</v>
      </c>
      <c r="E182" s="77">
        <v>13</v>
      </c>
    </row>
    <row r="183" spans="1:5" x14ac:dyDescent="0.2">
      <c r="A183" s="38">
        <v>45292</v>
      </c>
      <c r="B183" s="92">
        <v>4735</v>
      </c>
      <c r="C183" s="86">
        <v>1124.3794548950195</v>
      </c>
      <c r="D183" s="105">
        <v>146</v>
      </c>
      <c r="E183" s="75">
        <v>11</v>
      </c>
    </row>
    <row r="184" spans="1:5" x14ac:dyDescent="0.2">
      <c r="A184" s="8">
        <v>45323</v>
      </c>
      <c r="B184" s="93">
        <v>4867</v>
      </c>
      <c r="C184" s="87">
        <v>752.24917984008789</v>
      </c>
      <c r="D184" s="80">
        <v>187</v>
      </c>
      <c r="E184" s="76">
        <v>12</v>
      </c>
    </row>
    <row r="185" spans="1:5" x14ac:dyDescent="0.2">
      <c r="A185" s="8">
        <v>45352</v>
      </c>
      <c r="B185" s="93">
        <v>4786</v>
      </c>
      <c r="C185" s="87">
        <v>465.05203124618532</v>
      </c>
      <c r="D185" s="80">
        <v>477</v>
      </c>
      <c r="E185" s="76">
        <v>13</v>
      </c>
    </row>
    <row r="186" spans="1:5" x14ac:dyDescent="0.2">
      <c r="A186" s="8">
        <v>45383</v>
      </c>
      <c r="B186" s="93">
        <v>4602</v>
      </c>
      <c r="C186" s="87">
        <v>569.40084008789063</v>
      </c>
      <c r="D186" s="80">
        <v>428</v>
      </c>
      <c r="E186" s="76">
        <v>12</v>
      </c>
    </row>
    <row r="187" spans="1:5" x14ac:dyDescent="0.2">
      <c r="A187" s="8">
        <v>45413</v>
      </c>
      <c r="B187" s="93">
        <v>4640</v>
      </c>
      <c r="C187" s="87">
        <v>773.50278747558593</v>
      </c>
      <c r="D187" s="80">
        <v>309</v>
      </c>
      <c r="E187" s="76">
        <v>12</v>
      </c>
    </row>
    <row r="188" spans="1:5" x14ac:dyDescent="0.2">
      <c r="A188" s="8">
        <v>45444</v>
      </c>
      <c r="B188" s="93">
        <v>4334</v>
      </c>
      <c r="C188" s="87">
        <v>666.21523004150401</v>
      </c>
      <c r="D188" s="80">
        <v>235</v>
      </c>
      <c r="E188" s="76">
        <v>11</v>
      </c>
    </row>
    <row r="189" spans="1:5" x14ac:dyDescent="0.2">
      <c r="A189" s="8">
        <v>45474</v>
      </c>
      <c r="B189" s="93">
        <v>3889</v>
      </c>
      <c r="C189" s="87">
        <v>528.17830000305173</v>
      </c>
      <c r="D189" s="80">
        <v>133</v>
      </c>
      <c r="E189" s="76">
        <v>12</v>
      </c>
    </row>
    <row r="190" spans="1:5" x14ac:dyDescent="0.2">
      <c r="A190" s="8">
        <v>45505</v>
      </c>
      <c r="B190" s="93">
        <v>4045</v>
      </c>
      <c r="C190" s="87">
        <v>548.4604250030518</v>
      </c>
      <c r="D190" s="80">
        <v>233</v>
      </c>
      <c r="E190" s="76">
        <v>13</v>
      </c>
    </row>
    <row r="191" spans="1:5" x14ac:dyDescent="0.2">
      <c r="A191" s="8">
        <v>45536</v>
      </c>
      <c r="B191" s="93">
        <v>3780</v>
      </c>
      <c r="C191" s="87">
        <v>591.05316249847419</v>
      </c>
      <c r="D191" s="80">
        <v>70</v>
      </c>
      <c r="E191" s="76">
        <v>11</v>
      </c>
    </row>
    <row r="192" spans="1:5" x14ac:dyDescent="0.2">
      <c r="A192" s="8">
        <v>45566</v>
      </c>
      <c r="B192" s="93">
        <v>5891</v>
      </c>
      <c r="C192" s="87">
        <v>1889.2971249999998</v>
      </c>
      <c r="D192" s="80">
        <v>94</v>
      </c>
      <c r="E192" s="76">
        <v>13</v>
      </c>
    </row>
    <row r="193" spans="1:5" x14ac:dyDescent="0.2">
      <c r="A193" s="8">
        <v>45597</v>
      </c>
      <c r="B193" s="93">
        <v>4402</v>
      </c>
      <c r="C193" s="87">
        <v>1085.7874999999999</v>
      </c>
      <c r="D193" s="80">
        <v>0</v>
      </c>
      <c r="E193" s="76">
        <v>12</v>
      </c>
    </row>
    <row r="194" spans="1:5" x14ac:dyDescent="0.2">
      <c r="A194" s="9">
        <v>45627</v>
      </c>
      <c r="B194" s="101">
        <v>4545</v>
      </c>
      <c r="C194" s="88">
        <v>592.90511999893192</v>
      </c>
      <c r="D194" s="81">
        <v>213</v>
      </c>
      <c r="E194" s="77">
        <v>12</v>
      </c>
    </row>
    <row r="195" spans="1:5" x14ac:dyDescent="0.2">
      <c r="A195" s="38">
        <v>45658</v>
      </c>
      <c r="B195" s="92">
        <v>4875</v>
      </c>
      <c r="C195" s="86">
        <v>659.920216802597</v>
      </c>
      <c r="D195" s="105">
        <v>50</v>
      </c>
      <c r="E195" s="75">
        <v>12</v>
      </c>
    </row>
    <row r="196" spans="1:5" x14ac:dyDescent="0.2">
      <c r="A196" s="8">
        <v>45689</v>
      </c>
      <c r="B196" s="93">
        <v>4738</v>
      </c>
      <c r="C196" s="87">
        <v>387.10752499699589</v>
      </c>
      <c r="D196" s="80">
        <v>154</v>
      </c>
      <c r="E196" s="76">
        <v>12</v>
      </c>
    </row>
    <row r="197" spans="1:5" x14ac:dyDescent="0.2">
      <c r="A197" s="8">
        <v>45717</v>
      </c>
      <c r="B197" s="93">
        <v>4665</v>
      </c>
      <c r="C197" s="87">
        <v>461.06583874511722</v>
      </c>
      <c r="D197" s="80">
        <v>79</v>
      </c>
      <c r="E197" s="76">
        <v>11</v>
      </c>
    </row>
    <row r="198" spans="1:5" x14ac:dyDescent="0.2">
      <c r="A198" s="8">
        <v>45748</v>
      </c>
      <c r="B198" s="93">
        <v>4913</v>
      </c>
      <c r="C198" s="87">
        <v>478.31014375305176</v>
      </c>
      <c r="D198" s="80">
        <v>149</v>
      </c>
      <c r="E198" s="76">
        <v>13</v>
      </c>
    </row>
    <row r="199" spans="1:5" x14ac:dyDescent="0.2">
      <c r="A199" s="8">
        <v>45778</v>
      </c>
      <c r="B199" s="93">
        <v>4462</v>
      </c>
      <c r="C199" s="87">
        <v>420.91696875000002</v>
      </c>
      <c r="D199" s="80">
        <v>101</v>
      </c>
      <c r="E199" s="76">
        <v>12</v>
      </c>
    </row>
    <row r="200" spans="1:5" x14ac:dyDescent="0.2">
      <c r="A200" s="8">
        <v>45809</v>
      </c>
      <c r="B200" s="93">
        <v>4292</v>
      </c>
      <c r="C200" s="87">
        <v>382.60374624788761</v>
      </c>
      <c r="D200" s="80">
        <v>77</v>
      </c>
      <c r="E200" s="76">
        <v>11</v>
      </c>
    </row>
    <row r="201" spans="1:5" x14ac:dyDescent="0.2">
      <c r="A201" s="8">
        <v>45839</v>
      </c>
      <c r="B201" s="93">
        <v>3924</v>
      </c>
      <c r="C201" s="87">
        <v>383.71477499389653</v>
      </c>
      <c r="D201" s="80">
        <v>89</v>
      </c>
      <c r="E201" s="76">
        <v>12</v>
      </c>
    </row>
    <row r="202" spans="1:5" x14ac:dyDescent="0.2">
      <c r="A202" s="8">
        <v>45870</v>
      </c>
      <c r="B202" s="93">
        <v>3752</v>
      </c>
      <c r="C202" s="87">
        <v>279.4885625</v>
      </c>
      <c r="D202" s="80">
        <v>91</v>
      </c>
      <c r="E202" s="76">
        <v>12</v>
      </c>
    </row>
    <row r="203" spans="1:5" x14ac:dyDescent="0.2">
      <c r="A203" s="8">
        <v>45901</v>
      </c>
      <c r="B203" s="93">
        <v>4073.0000000000005</v>
      </c>
      <c r="C203" s="87">
        <v>521.64675</v>
      </c>
      <c r="D203" s="80">
        <v>0</v>
      </c>
      <c r="E203" s="76">
        <v>12</v>
      </c>
    </row>
    <row r="204" spans="1:5" x14ac:dyDescent="0.2">
      <c r="A204" s="8">
        <v>45931</v>
      </c>
      <c r="B204" s="93">
        <v>5735</v>
      </c>
      <c r="C204" s="87">
        <v>1706.242</v>
      </c>
      <c r="D204" s="80">
        <v>101</v>
      </c>
      <c r="E204" s="76">
        <v>13</v>
      </c>
    </row>
    <row r="205" spans="1:5" x14ac:dyDescent="0.2">
      <c r="A205" s="8">
        <v>45962</v>
      </c>
      <c r="B205" s="93">
        <v>4599</v>
      </c>
      <c r="C205" s="87">
        <v>854.04543750000005</v>
      </c>
      <c r="D205" s="80">
        <v>94</v>
      </c>
      <c r="E205" s="76">
        <v>11</v>
      </c>
    </row>
    <row r="206" spans="1:5" x14ac:dyDescent="0.2">
      <c r="A206" s="9">
        <v>45992</v>
      </c>
      <c r="B206" s="101">
        <v>4997</v>
      </c>
      <c r="C206" s="88">
        <v>535.31146749877928</v>
      </c>
      <c r="D206" s="81">
        <v>64</v>
      </c>
      <c r="E206" s="77">
        <v>13</v>
      </c>
    </row>
    <row r="207" spans="1:5" x14ac:dyDescent="0.2">
      <c r="A207" s="96">
        <v>46023</v>
      </c>
      <c r="B207" s="92">
        <v>4917</v>
      </c>
      <c r="C207" s="86">
        <v>536.06486464691159</v>
      </c>
      <c r="D207" s="105">
        <v>27</v>
      </c>
      <c r="E207" s="75">
        <v>12</v>
      </c>
    </row>
    <row r="208" spans="1:5" x14ac:dyDescent="0.2">
      <c r="A208" s="96">
        <v>46054</v>
      </c>
      <c r="B208" s="93">
        <v>4974</v>
      </c>
      <c r="C208" s="87">
        <v>396.16230374908446</v>
      </c>
      <c r="D208" s="80">
        <v>196</v>
      </c>
      <c r="E208" s="76">
        <v>12</v>
      </c>
    </row>
    <row r="209" spans="1:5" x14ac:dyDescent="0.2">
      <c r="A209" s="96">
        <v>46082</v>
      </c>
      <c r="B209" s="93">
        <v>4901</v>
      </c>
      <c r="C209" s="87">
        <v>393.12839749908449</v>
      </c>
      <c r="D209" s="80">
        <v>80</v>
      </c>
      <c r="E209" s="76">
        <v>11</v>
      </c>
    </row>
    <row r="210" spans="1:5" x14ac:dyDescent="0.2">
      <c r="A210" s="96">
        <v>46113</v>
      </c>
      <c r="B210" s="93">
        <v>5379</v>
      </c>
      <c r="C210" s="87">
        <v>385.71449499511721</v>
      </c>
      <c r="D210" s="80">
        <v>133</v>
      </c>
      <c r="E210" s="76">
        <v>14</v>
      </c>
    </row>
    <row r="211" spans="1:5" x14ac:dyDescent="0.2">
      <c r="A211" s="96">
        <v>46143</v>
      </c>
      <c r="B211" s="93">
        <v>3934</v>
      </c>
      <c r="C211" s="87">
        <v>377.590109375</v>
      </c>
      <c r="D211" s="80">
        <v>69</v>
      </c>
      <c r="E211" s="76">
        <v>10</v>
      </c>
    </row>
    <row r="212" spans="1:5" x14ac:dyDescent="0.2">
      <c r="A212" s="96">
        <v>46174</v>
      </c>
      <c r="B212" s="93">
        <v>4635</v>
      </c>
      <c r="C212" s="87">
        <v>325.22562109375002</v>
      </c>
      <c r="D212" s="80">
        <v>94</v>
      </c>
      <c r="E212" s="76">
        <v>12</v>
      </c>
    </row>
    <row r="213" spans="1:5" x14ac:dyDescent="0.2">
      <c r="A213" s="96">
        <v>46204</v>
      </c>
      <c r="B213" s="93">
        <v>4160</v>
      </c>
      <c r="C213" s="87">
        <v>364.49294531250001</v>
      </c>
      <c r="D213" s="80">
        <v>96</v>
      </c>
      <c r="E213" s="76">
        <v>13</v>
      </c>
    </row>
    <row r="214" spans="1:5" x14ac:dyDescent="0.2">
      <c r="A214" s="96">
        <v>46235</v>
      </c>
      <c r="B214" s="93"/>
      <c r="C214" s="87">
        <v>363.18562500000002</v>
      </c>
      <c r="D214" s="80"/>
      <c r="E214" s="76">
        <v>11</v>
      </c>
    </row>
    <row r="215" spans="1:5" x14ac:dyDescent="0.2">
      <c r="A215" s="96">
        <v>46266</v>
      </c>
      <c r="B215" s="93"/>
      <c r="C215" s="87"/>
      <c r="D215" s="80"/>
      <c r="E215" s="76">
        <v>12</v>
      </c>
    </row>
    <row r="216" spans="1:5" x14ac:dyDescent="0.2">
      <c r="A216" s="96">
        <v>46296</v>
      </c>
      <c r="B216" s="93"/>
      <c r="C216" s="87"/>
      <c r="D216" s="80"/>
      <c r="E216" s="76">
        <v>13</v>
      </c>
    </row>
    <row r="217" spans="1:5" x14ac:dyDescent="0.2">
      <c r="A217" s="96">
        <v>46327</v>
      </c>
      <c r="B217" s="93"/>
      <c r="C217" s="87"/>
      <c r="D217" s="80"/>
      <c r="E217" s="76">
        <v>11</v>
      </c>
    </row>
    <row r="218" spans="1:5" x14ac:dyDescent="0.2">
      <c r="A218" s="9">
        <v>46357</v>
      </c>
      <c r="B218" s="101"/>
      <c r="C218" s="88"/>
      <c r="D218" s="81"/>
      <c r="E218" s="77">
        <v>14</v>
      </c>
    </row>
  </sheetData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akrual rocny</vt:lpstr>
      <vt:lpstr>cash mesacny NEM</vt:lpstr>
      <vt:lpstr>cash mesacny DvN</vt:lpstr>
      <vt:lpstr>cash mesacny SD</vt:lpstr>
      <vt:lpstr>cash mesacny PSD</vt:lpstr>
      <vt:lpstr>cash mesacny INV</vt:lpstr>
      <vt:lpstr>cash mesacny VD</vt:lpstr>
      <vt:lpstr>cash mesacny SIR a zuctovanie</vt:lpstr>
    </vt:vector>
  </TitlesOfParts>
  <Company>Ministerstvo financií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Paur Dusan</dc:creator>
  <cp:lastModifiedBy>Krčmárik Július</cp:lastModifiedBy>
  <dcterms:created xsi:type="dcterms:W3CDTF">2021-03-08T12:52:12Z</dcterms:created>
  <dcterms:modified xsi:type="dcterms:W3CDTF">2026-09-14T15:02:16Z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2025-10-01T10:10:38Z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bbcf5de5-80ef-4ef9-b050-3b0dbb4b55d5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