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FP_NEW\3_MAKRO\3_5_Vybor\2022\Makrovybor 2022-03-17\3-FINAL\"/>
    </mc:Choice>
  </mc:AlternateContent>
  <bookViews>
    <workbookView xWindow="0" yWindow="0" windowWidth="23040" windowHeight="9096" tabRatio="861" firstSheet="3" activeTab="11"/>
  </bookViews>
  <sheets>
    <sheet name="Summary indicators" sheetId="1" r:id="rId1"/>
    <sheet name="External environment" sheetId="9" r:id="rId2"/>
    <sheet name="Gross domestic product" sheetId="4" r:id="rId3"/>
    <sheet name="Supply side" sheetId="19" r:id="rId4"/>
    <sheet name="General government" sheetId="17" r:id="rId5"/>
    <sheet name="Households" sheetId="6" r:id="rId6"/>
    <sheet name="Labor market" sheetId="5" r:id="rId7"/>
    <sheet name="Price inflation" sheetId="7" r:id="rId8"/>
    <sheet name="Balance of payments" sheetId="10" r:id="rId9"/>
    <sheet name="Non-standard macrobases" sheetId="15" r:id="rId10"/>
    <sheet name="Semiannual data" sheetId="13" r:id="rId11"/>
    <sheet name="Quarterly bases" sheetId="18" r:id="rId12"/>
    <sheet name="Hárok1" sheetId="12" state="hidden" r:id="rId13"/>
  </sheets>
  <definedNames>
    <definedName name="_xlnm.Print_Area" localSheetId="6">'Labor market'!$A$1:$R$69</definedName>
    <definedName name="_xlnm.Print_Area" localSheetId="10">'Semiannual data'!$A$1:$V$19</definedName>
    <definedName name="_xlnm.Print_Area" localSheetId="0">'Summary indicators'!$A$1:$M$63</definedName>
    <definedName name="_xlnm.Print_Area" localSheetId="3">'Supply side'!$A$1:$R$19</definedName>
  </definedNames>
  <calcPr calcId="162913"/>
</workbook>
</file>

<file path=xl/calcChain.xml><?xml version="1.0" encoding="utf-8"?>
<calcChain xmlns="http://schemas.openxmlformats.org/spreadsheetml/2006/main">
  <c r="O31" i="1" l="1"/>
  <c r="L31" i="1"/>
  <c r="N31" i="1"/>
  <c r="K31" i="1"/>
  <c r="J31" i="1"/>
  <c r="P31" i="1"/>
  <c r="H54" i="1" l="1"/>
  <c r="G54" i="1"/>
  <c r="F54" i="1"/>
  <c r="E54" i="1"/>
  <c r="D54" i="1"/>
  <c r="C54" i="1"/>
  <c r="F53" i="1"/>
  <c r="E53" i="1"/>
  <c r="D53" i="1"/>
  <c r="C53" i="1"/>
  <c r="S33" i="17" l="1"/>
  <c r="T39" i="17"/>
  <c r="T33" i="17"/>
  <c r="T35" i="17"/>
  <c r="S39" i="17"/>
  <c r="S35" i="17"/>
  <c r="S32" i="17"/>
  <c r="T32" i="17"/>
  <c r="S31" i="17" l="1"/>
  <c r="T31" i="17"/>
  <c r="F35" i="17" l="1"/>
  <c r="F33" i="17"/>
  <c r="F32" i="17"/>
  <c r="F39" i="17"/>
  <c r="A1" i="19"/>
  <c r="F31" i="17" l="1"/>
  <c r="A1" i="9"/>
  <c r="A1" i="18" l="1"/>
  <c r="A1" i="13"/>
  <c r="A1" i="15" l="1"/>
  <c r="A1" i="10" l="1"/>
  <c r="A1" i="7" l="1"/>
  <c r="A1" i="5"/>
  <c r="A1" i="6"/>
  <c r="Q35" i="17" l="1"/>
  <c r="M35" i="17"/>
  <c r="I35" i="17"/>
  <c r="N39" i="17"/>
  <c r="J33" i="17"/>
  <c r="Q39" i="17"/>
  <c r="M32" i="17"/>
  <c r="O33" i="17"/>
  <c r="K33" i="17"/>
  <c r="G33" i="17"/>
  <c r="R32" i="17"/>
  <c r="N32" i="17"/>
  <c r="J32" i="17"/>
  <c r="J35" i="17"/>
  <c r="R33" i="17"/>
  <c r="Q32" i="17"/>
  <c r="R39" i="17"/>
  <c r="J39" i="17"/>
  <c r="I39" i="17"/>
  <c r="P33" i="17"/>
  <c r="L33" i="17"/>
  <c r="H33" i="17"/>
  <c r="O32" i="17"/>
  <c r="K32" i="17"/>
  <c r="G32" i="17"/>
  <c r="R35" i="17"/>
  <c r="N33" i="17"/>
  <c r="M39" i="17"/>
  <c r="G35" i="17"/>
  <c r="I32" i="17"/>
  <c r="P39" i="17"/>
  <c r="L39" i="17"/>
  <c r="H39" i="17"/>
  <c r="O39" i="17"/>
  <c r="K39" i="17"/>
  <c r="G39" i="17"/>
  <c r="N35" i="17"/>
  <c r="O35" i="17"/>
  <c r="P35" i="17"/>
  <c r="L35" i="17"/>
  <c r="H35" i="17"/>
  <c r="K35" i="17"/>
  <c r="Q33" i="17"/>
  <c r="M33" i="17"/>
  <c r="I33" i="17"/>
  <c r="P32" i="17"/>
  <c r="L32" i="17"/>
  <c r="H32" i="17"/>
  <c r="K31" i="17" l="1"/>
  <c r="M31" i="17"/>
  <c r="H31" i="17"/>
  <c r="P31" i="17"/>
  <c r="Q31" i="17"/>
  <c r="J31" i="17"/>
  <c r="N31" i="17"/>
  <c r="O31" i="17"/>
  <c r="R31" i="17"/>
  <c r="L31" i="17"/>
  <c r="I31" i="17"/>
  <c r="G31" i="17"/>
  <c r="A1" i="17"/>
  <c r="A1" i="4"/>
  <c r="I31" i="1" l="1"/>
  <c r="E12" i="13" l="1"/>
  <c r="E9" i="13"/>
  <c r="M31" i="1" l="1"/>
  <c r="F17" i="13"/>
  <c r="E17" i="13" l="1"/>
  <c r="E18" i="13" s="1"/>
  <c r="E15" i="13"/>
  <c r="C12" i="13" l="1"/>
  <c r="C9" i="13" l="1"/>
  <c r="D17" i="13" l="1"/>
  <c r="C15" i="13" l="1"/>
  <c r="F52" i="5"/>
  <c r="H52" i="5"/>
  <c r="K52" i="5"/>
  <c r="D52" i="5"/>
  <c r="J52" i="5"/>
  <c r="M52" i="5"/>
  <c r="L52" i="5"/>
  <c r="I52" i="5"/>
  <c r="C52" i="5"/>
  <c r="G52" i="5"/>
  <c r="E52" i="5"/>
  <c r="N52" i="5" l="1"/>
  <c r="M24" i="6"/>
  <c r="G24" i="6"/>
  <c r="N24" i="6"/>
  <c r="K24" i="6"/>
  <c r="E24" i="6"/>
  <c r="C24" i="6"/>
  <c r="F24" i="6"/>
  <c r="D24" i="6"/>
  <c r="H24" i="6"/>
  <c r="I24" i="6"/>
  <c r="J24" i="6"/>
  <c r="L24" i="6"/>
  <c r="C31" i="1" l="1"/>
  <c r="D31" i="1" l="1"/>
  <c r="O52" i="5"/>
  <c r="O24" i="6"/>
  <c r="P24" i="6" l="1"/>
  <c r="P52" i="5"/>
  <c r="O62" i="5" l="1"/>
  <c r="P62" i="5" l="1"/>
  <c r="C62" i="5" l="1"/>
  <c r="H62" i="5"/>
  <c r="N62" i="5" l="1"/>
  <c r="K62" i="5"/>
  <c r="G62" i="5"/>
  <c r="I62" i="5"/>
  <c r="D62" i="5"/>
  <c r="M62" i="5"/>
  <c r="L62" i="5"/>
  <c r="E62" i="5"/>
  <c r="F62" i="5"/>
  <c r="J62" i="5"/>
  <c r="S12" i="13" l="1"/>
  <c r="Q12" i="13"/>
  <c r="I12" i="13"/>
  <c r="G12" i="13"/>
  <c r="M12" i="13" l="1"/>
  <c r="U12" i="13"/>
  <c r="K12" i="13"/>
  <c r="O12" i="13"/>
  <c r="I15" i="13" l="1"/>
  <c r="G15" i="13" l="1"/>
  <c r="Q62" i="5"/>
  <c r="K15" i="13" l="1"/>
  <c r="M15" i="13"/>
  <c r="R62" i="5" l="1"/>
  <c r="O15" i="13" l="1"/>
  <c r="Q15" i="13"/>
  <c r="S62" i="5" l="1"/>
  <c r="U15" i="13" l="1"/>
  <c r="S15" i="13"/>
  <c r="T62" i="5" l="1"/>
  <c r="V17" i="13" l="1"/>
  <c r="N17" i="13"/>
  <c r="J17" i="13"/>
  <c r="R17" i="13"/>
  <c r="T17" i="13"/>
  <c r="L17" i="13"/>
  <c r="P17" i="13"/>
  <c r="K9" i="13" l="1"/>
  <c r="K17" i="13"/>
  <c r="K18" i="13" s="1"/>
  <c r="U9" i="13"/>
  <c r="U17" i="13"/>
  <c r="U18" i="13" s="1"/>
  <c r="Q9" i="13"/>
  <c r="Q17" i="13"/>
  <c r="Q18" i="13" s="1"/>
  <c r="O9" i="13"/>
  <c r="O17" i="13"/>
  <c r="O18" i="13" s="1"/>
  <c r="S9" i="13"/>
  <c r="S17" i="13"/>
  <c r="S18" i="13" s="1"/>
  <c r="H17" i="13"/>
  <c r="M9" i="13"/>
  <c r="M17" i="13"/>
  <c r="M18" i="13" s="1"/>
  <c r="I9" i="13"/>
  <c r="I17" i="13"/>
  <c r="I18" i="13" s="1"/>
  <c r="G9" i="13" l="1"/>
  <c r="C17" i="13"/>
  <c r="C18" i="13" s="1"/>
  <c r="G17" i="13"/>
  <c r="G18" i="13" s="1"/>
  <c r="E31" i="1" l="1"/>
  <c r="F31" i="1" l="1"/>
  <c r="Q24" i="6"/>
  <c r="Q52" i="5"/>
  <c r="G31" i="1" l="1"/>
  <c r="R24" i="6"/>
  <c r="R52" i="5"/>
  <c r="H31" i="1" l="1"/>
  <c r="S24" i="6"/>
  <c r="S52" i="5"/>
  <c r="T52" i="5" l="1"/>
  <c r="T24" i="6"/>
  <c r="P26" i="6" l="1"/>
  <c r="H26" i="6" l="1"/>
  <c r="F26" i="6"/>
  <c r="J26" i="6"/>
  <c r="I26" i="6"/>
  <c r="D26" i="6"/>
  <c r="L26" i="6"/>
  <c r="C26" i="6"/>
  <c r="G26" i="6"/>
  <c r="E26" i="6"/>
  <c r="N26" i="6"/>
  <c r="O26" i="6"/>
  <c r="K26" i="6"/>
  <c r="M26" i="6"/>
  <c r="C41" i="1" l="1"/>
  <c r="D41" i="1"/>
  <c r="E41" i="1" l="1"/>
  <c r="F41" i="1" l="1"/>
  <c r="G41" i="1" l="1"/>
  <c r="H41" i="1" l="1"/>
  <c r="J24" i="15" l="1"/>
  <c r="F24" i="15"/>
  <c r="I24" i="15"/>
  <c r="K24" i="15"/>
  <c r="Q24" i="15"/>
  <c r="G24" i="15"/>
  <c r="E24" i="15"/>
  <c r="O24" i="15"/>
  <c r="N24" i="15"/>
  <c r="P24" i="15"/>
  <c r="R24" i="15"/>
  <c r="H24" i="15"/>
  <c r="L24" i="15"/>
  <c r="M24" i="15"/>
  <c r="H16" i="6" l="1"/>
  <c r="N16" i="6"/>
  <c r="P16" i="6"/>
  <c r="F16" i="6"/>
  <c r="L16" i="6"/>
  <c r="O16" i="6"/>
  <c r="E16" i="6"/>
  <c r="K16" i="6"/>
  <c r="I16" i="6"/>
  <c r="D16" i="6"/>
  <c r="M16" i="6"/>
  <c r="S24" i="15"/>
  <c r="G16" i="6"/>
  <c r="C16" i="6"/>
  <c r="J16" i="6"/>
  <c r="T24" i="15" l="1"/>
  <c r="U24" i="15" l="1"/>
  <c r="V24" i="15" l="1"/>
  <c r="E20" i="15"/>
  <c r="M20" i="15"/>
  <c r="G20" i="15"/>
  <c r="F20" i="15"/>
  <c r="J20" i="15"/>
  <c r="I20" i="15"/>
  <c r="P20" i="15"/>
  <c r="L20" i="15"/>
  <c r="H20" i="15"/>
  <c r="K20" i="15"/>
  <c r="N20" i="15"/>
  <c r="Q20" i="15"/>
  <c r="O20" i="15"/>
  <c r="R20" i="15" l="1"/>
  <c r="S20" i="15" l="1"/>
  <c r="F14" i="6"/>
  <c r="D14" i="6"/>
  <c r="C14" i="6"/>
  <c r="M14" i="6"/>
  <c r="I14" i="6"/>
  <c r="H14" i="6"/>
  <c r="E14" i="6"/>
  <c r="K14" i="6"/>
  <c r="L14" i="6"/>
  <c r="G14" i="6"/>
  <c r="J14" i="6"/>
  <c r="N14" i="6" l="1"/>
  <c r="O14" i="6"/>
  <c r="P14" i="6"/>
  <c r="T20" i="15" l="1"/>
  <c r="Q26" i="6"/>
  <c r="R26" i="6" l="1"/>
  <c r="U20" i="15"/>
  <c r="V20" i="15" l="1"/>
  <c r="S26" i="6"/>
  <c r="T26" i="6" l="1"/>
  <c r="Q14" i="6" l="1"/>
  <c r="Q16" i="6"/>
  <c r="R14" i="6" l="1"/>
  <c r="R16" i="6" l="1"/>
  <c r="S14" i="6" l="1"/>
  <c r="S16" i="6" l="1"/>
  <c r="T14" i="6" l="1"/>
  <c r="T16" i="6"/>
</calcChain>
</file>

<file path=xl/sharedStrings.xml><?xml version="1.0" encoding="utf-8"?>
<sst xmlns="http://schemas.openxmlformats.org/spreadsheetml/2006/main" count="584" uniqueCount="214">
  <si>
    <t>Q1</t>
  </si>
  <si>
    <t>Q2</t>
  </si>
  <si>
    <t>Q3</t>
  </si>
  <si>
    <t>Q4</t>
  </si>
  <si>
    <t>-</t>
  </si>
  <si>
    <t>*</t>
  </si>
  <si>
    <t>Regulované ceny</t>
  </si>
  <si>
    <t>Trhové služby</t>
  </si>
  <si>
    <t>Obchodovateľné tovary</t>
  </si>
  <si>
    <t>Ceny potravín</t>
  </si>
  <si>
    <t>Ceny palív</t>
  </si>
  <si>
    <t>Aktuálna váha jednotlivých zložiek na indexe spotrebiteľských cien (CPI)</t>
  </si>
  <si>
    <t>Jaguar Land Rover</t>
  </si>
  <si>
    <t>Volkswagen</t>
  </si>
  <si>
    <t>59th meeting of the Macroeconomic Forecast Committee, March 17th 2022</t>
  </si>
  <si>
    <t>Summary indicators</t>
  </si>
  <si>
    <t>percentual change unless otherwise noted</t>
  </si>
  <si>
    <t>Compulsory indicators</t>
  </si>
  <si>
    <t>Q-o-Q changes</t>
  </si>
  <si>
    <t>YoY changes</t>
  </si>
  <si>
    <t>actual</t>
  </si>
  <si>
    <t>forecast</t>
  </si>
  <si>
    <t>Real economy</t>
  </si>
  <si>
    <t>Gross domestic product, constant prices</t>
  </si>
  <si>
    <t>Private consumption, constant prices</t>
  </si>
  <si>
    <t>Gross fixed capital production, constant prices</t>
  </si>
  <si>
    <t>Public consumption, constant prices</t>
  </si>
  <si>
    <t>Export of goods and services, constant prices</t>
  </si>
  <si>
    <t>Import of goods and services, constant prices</t>
  </si>
  <si>
    <t>Nominal activity</t>
  </si>
  <si>
    <t>Gross domestic product, current prices</t>
  </si>
  <si>
    <t>Private consumption, current prices</t>
  </si>
  <si>
    <t>Nominal production</t>
  </si>
  <si>
    <t>Gross domestic product, bn EUR</t>
  </si>
  <si>
    <t>Employment</t>
  </si>
  <si>
    <t>Employment (stat. evidence)</t>
  </si>
  <si>
    <t>Employment (ESA)</t>
  </si>
  <si>
    <t>Average wage</t>
  </si>
  <si>
    <t>Nominal average wage</t>
  </si>
  <si>
    <t>Real average wage</t>
  </si>
  <si>
    <t>Unemployment</t>
  </si>
  <si>
    <t>Unemployment rate (LFS)</t>
  </si>
  <si>
    <t>No. of unemployed (LFS, thousands)</t>
  </si>
  <si>
    <t>Price inflation</t>
  </si>
  <si>
    <t>Consumer price index (CPI)</t>
  </si>
  <si>
    <t>Weighted bases for budget revenues</t>
  </si>
  <si>
    <t>Households</t>
  </si>
  <si>
    <t>Gross disposable income</t>
  </si>
  <si>
    <t>Saving rate (% of disposable income)</t>
  </si>
  <si>
    <t>Supply side</t>
  </si>
  <si>
    <t>Potential output</t>
  </si>
  <si>
    <t>Output gap (% of pot. output)</t>
  </si>
  <si>
    <t>External sector</t>
  </si>
  <si>
    <t>Gross domestic product, Eurozone</t>
  </si>
  <si>
    <t>Inflation, Eurozone (HICP)</t>
  </si>
  <si>
    <t>Macroeconomic bases for budget revenues (weights of indicators depend on share of individual taxes on total revenue)</t>
  </si>
  <si>
    <t>Wage base (employment + nominal wages)</t>
  </si>
  <si>
    <t>Nominal private consumption</t>
  </si>
  <si>
    <t>Real private consumption</t>
  </si>
  <si>
    <t>Nominal GDP</t>
  </si>
  <si>
    <t>Real GDP</t>
  </si>
  <si>
    <t>External environment and financial sector</t>
  </si>
  <si>
    <t>External demand (weighted GDP)</t>
  </si>
  <si>
    <t>External demand (weighted imports)</t>
  </si>
  <si>
    <t>Gross domestic product, Germany</t>
  </si>
  <si>
    <t>EURIBOR 3M (average)</t>
  </si>
  <si>
    <t>ECB key rate (average)</t>
  </si>
  <si>
    <t>10 year bond yields SK (average)</t>
  </si>
  <si>
    <t>10 year bond yields DE (average)</t>
  </si>
  <si>
    <t>Oil price (€ per barrel)</t>
  </si>
  <si>
    <t>Exchange rate, units $ per € (average)</t>
  </si>
  <si>
    <t>Nominal effective exchange rate</t>
  </si>
  <si>
    <t>EUR/USD, end of year</t>
  </si>
  <si>
    <t>EUR/CZK, end of year</t>
  </si>
  <si>
    <t>EUR/CHF, end of year</t>
  </si>
  <si>
    <t>EUR/JPY, end of year</t>
  </si>
  <si>
    <t>Total deposits (bn EUR)</t>
  </si>
  <si>
    <t>Interest rate on deposits (%)</t>
  </si>
  <si>
    <t>Weighted average of growth of most important trading partners: Eurozone, Czechia, Hungary, Poland</t>
  </si>
  <si>
    <t>Gross domestic product</t>
  </si>
  <si>
    <t>GDP in constant prices</t>
  </si>
  <si>
    <t>GDP (bn €)</t>
  </si>
  <si>
    <t xml:space="preserve">   growth</t>
  </si>
  <si>
    <t>Households' consumption (bn €)</t>
  </si>
  <si>
    <t>NPISHs' consumption (bn €)</t>
  </si>
  <si>
    <t>Public consumption (bn €)</t>
  </si>
  <si>
    <t>Gross fixed capital formation (bn €)</t>
  </si>
  <si>
    <t>Export of goods and services (bn €)</t>
  </si>
  <si>
    <t xml:space="preserve">  growth</t>
  </si>
  <si>
    <t>Import of goods and services (bn €)</t>
  </si>
  <si>
    <t>GDP in current prices</t>
  </si>
  <si>
    <t>GDP - contributions to growth</t>
  </si>
  <si>
    <t>Domestic demand</t>
  </si>
  <si>
    <t>Private consumption</t>
  </si>
  <si>
    <t>Public consumption</t>
  </si>
  <si>
    <t>Gross fixed capital formation</t>
  </si>
  <si>
    <t>Changes in inventories</t>
  </si>
  <si>
    <t>External demand</t>
  </si>
  <si>
    <t>GFCF - contributions to growth</t>
  </si>
  <si>
    <t>Private investment</t>
  </si>
  <si>
    <t>Core investment</t>
  </si>
  <si>
    <t>EU funds</t>
  </si>
  <si>
    <t>D4R7</t>
  </si>
  <si>
    <t>Public investment</t>
  </si>
  <si>
    <t>RRP</t>
  </si>
  <si>
    <t>Nominal labor productivity</t>
  </si>
  <si>
    <t>Real labor productivity</t>
  </si>
  <si>
    <t>Unit labor costs</t>
  </si>
  <si>
    <t>Potential employment</t>
  </si>
  <si>
    <t>Potential product</t>
  </si>
  <si>
    <t>Output gap (% of pot. product)</t>
  </si>
  <si>
    <t>General government</t>
  </si>
  <si>
    <t>Government final consumption (bn €)</t>
  </si>
  <si>
    <t>Government fixed investments (bn €)</t>
  </si>
  <si>
    <t>Government intermediate consumption (bn €)</t>
  </si>
  <si>
    <t>Compensation of employees (bn €)</t>
  </si>
  <si>
    <t>Other taxes on production (bn €)</t>
  </si>
  <si>
    <t>Social transfers in kind (bn €)</t>
  </si>
  <si>
    <t>Consumption of fixed capital (bn €)</t>
  </si>
  <si>
    <t>Market production (bn €)</t>
  </si>
  <si>
    <t>Drawing of EU funds</t>
  </si>
  <si>
    <t>EU funds total (bn €)</t>
  </si>
  <si>
    <t xml:space="preserve">    - within GG sector</t>
  </si>
  <si>
    <t xml:space="preserve">    - outside of GG sector</t>
  </si>
  <si>
    <t>Current expenditures (bn €)</t>
  </si>
  <si>
    <t>Capital expenditures (bn €)</t>
  </si>
  <si>
    <t>General government and drawing of EU funds</t>
  </si>
  <si>
    <t>Gross disposable income, current prices (bn €)</t>
  </si>
  <si>
    <t>Net disposable income per member of household, current prices (Q1 t/Q1 t-1)</t>
  </si>
  <si>
    <t>Gross disposable income, constant prices (bn €)</t>
  </si>
  <si>
    <t>Net disposable income per member of household, constant prices (Q1 t/Q1 t-1)</t>
  </si>
  <si>
    <t>Wage base, current prices (bn €)</t>
  </si>
  <si>
    <t>Compensation per employee, current prices (bn €)</t>
  </si>
  <si>
    <t>Wage base, constant prices (bn €)</t>
  </si>
  <si>
    <t>Compensation per employee, constant prices (bn €)</t>
  </si>
  <si>
    <t>Labor market</t>
  </si>
  <si>
    <t>Employment (ESA), thousand persons</t>
  </si>
  <si>
    <t>Private sector (ESA), thousand persons</t>
  </si>
  <si>
    <t>Public sector (ESA), thousand persons</t>
  </si>
  <si>
    <t>Employment (LFS), thousand persons</t>
  </si>
  <si>
    <t>Self-employed (LFS), thousand persons</t>
  </si>
  <si>
    <t>Employment (stat. evidence), thousand persons</t>
  </si>
  <si>
    <t>Population</t>
  </si>
  <si>
    <t>Labor force</t>
  </si>
  <si>
    <t>Participation rate (% of population aged 15+)</t>
  </si>
  <si>
    <t>Participation rate (% of population aged 15-64)</t>
  </si>
  <si>
    <t>Unemployment (LFS), thousand persons</t>
  </si>
  <si>
    <t>Registered unemployment rate (Office of labor, social affairs and family)</t>
  </si>
  <si>
    <t>Disposable unemployment rate (Office of labor, social affairs and family)</t>
  </si>
  <si>
    <t>Nominal average wage (€)</t>
  </si>
  <si>
    <t>Real average wage (€)</t>
  </si>
  <si>
    <t>Private sector wage (€)</t>
  </si>
  <si>
    <t>Public sector wage (€)</t>
  </si>
  <si>
    <t>NAIRU estimate (LFS)</t>
  </si>
  <si>
    <t>Unemployment gap (ESA)</t>
  </si>
  <si>
    <t>Wage share (% of GDP)</t>
  </si>
  <si>
    <t>Compensation share (% of GDP)</t>
  </si>
  <si>
    <t>Consumer inflation</t>
  </si>
  <si>
    <t xml:space="preserve">Consumer inflation (CPI) </t>
  </si>
  <si>
    <t xml:space="preserve">   Regulated prices</t>
  </si>
  <si>
    <t>Core inflation</t>
  </si>
  <si>
    <t xml:space="preserve">   Food prices</t>
  </si>
  <si>
    <t>Net inflation</t>
  </si>
  <si>
    <t xml:space="preserve">   Fuel prices</t>
  </si>
  <si>
    <t xml:space="preserve">   Prices of tradables</t>
  </si>
  <si>
    <t xml:space="preserve">   Prices of market services</t>
  </si>
  <si>
    <t xml:space="preserve">Consumer inflation (HICP) </t>
  </si>
  <si>
    <t>Pensioner inflation</t>
  </si>
  <si>
    <t>Low-income inflation (April (t) / April (t-1))</t>
  </si>
  <si>
    <t>Price deflators</t>
  </si>
  <si>
    <t>GDP deflator</t>
  </si>
  <si>
    <t>Private consumption deflator</t>
  </si>
  <si>
    <t>Public consumption deflator</t>
  </si>
  <si>
    <t>Fixed investment deflator</t>
  </si>
  <si>
    <t>Export of goods and services deflator</t>
  </si>
  <si>
    <t>Import of goods and services deflator</t>
  </si>
  <si>
    <t>Terms of trade (goods and services)</t>
  </si>
  <si>
    <t>Balance of goods (% of GDP)</t>
  </si>
  <si>
    <t>Balance of services (% of GDP)</t>
  </si>
  <si>
    <t>Balance of primary income (% of GDP)</t>
  </si>
  <si>
    <t>Balance of secondary income (% of GDP)</t>
  </si>
  <si>
    <t>Current account balance (% of GDP)</t>
  </si>
  <si>
    <t>Balance of payments</t>
  </si>
  <si>
    <t>Import of goods, current prices</t>
  </si>
  <si>
    <t>International trade</t>
  </si>
  <si>
    <t>GDP (t-2), constant prices</t>
  </si>
  <si>
    <t>Real estate</t>
  </si>
  <si>
    <t>GDP without compensation, current prices</t>
  </si>
  <si>
    <t>CIT</t>
  </si>
  <si>
    <t>Net operating surplus, current prices</t>
  </si>
  <si>
    <t>Adjusted households' consumption, current prices</t>
  </si>
  <si>
    <t>VAT</t>
  </si>
  <si>
    <t>GG intermediate consumption - VAT payers</t>
  </si>
  <si>
    <t>GG intermediate consumption - VAT non-payers</t>
  </si>
  <si>
    <t>GG GFCF - VAT payers</t>
  </si>
  <si>
    <t>GG GFCF - VAT non-payers</t>
  </si>
  <si>
    <t>Emission allowance EU ETS (€/ton)</t>
  </si>
  <si>
    <t>Base</t>
  </si>
  <si>
    <t>Tax</t>
  </si>
  <si>
    <t>Non-standard macrobases</t>
  </si>
  <si>
    <t>bn € unless otherwise noted</t>
  </si>
  <si>
    <t>Semiannual data</t>
  </si>
  <si>
    <t>Consumer inflation (CPI)</t>
  </si>
  <si>
    <t xml:space="preserve">   half-year</t>
  </si>
  <si>
    <t>Average nominal wage</t>
  </si>
  <si>
    <t>Average real wage</t>
  </si>
  <si>
    <t>Quarterly bases</t>
  </si>
  <si>
    <t>GDP, current prices (bn €)</t>
  </si>
  <si>
    <t>GDP, constant prices (bn €)</t>
  </si>
  <si>
    <t>Private consumption, current prices (bn €)</t>
  </si>
  <si>
    <t>Private consumption, constant prices (bn €)</t>
  </si>
  <si>
    <t>GDP without compensation, current prices (bn €)</t>
  </si>
  <si>
    <t>Import of goods, current prices (bn €)</t>
  </si>
  <si>
    <t>Net operating surplus (bn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</si>
</sst>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S_k_-;\-* #,##0.00\ _S_k_-;_-* &quot;-&quot;??\ _S_k_-;_-@_-"/>
    <numFmt numFmtId="165" formatCode="0.0"/>
    <numFmt numFmtId="166" formatCode="0.0%"/>
    <numFmt numFmtId="167" formatCode="_-* #,##0.00\ _S_k_-;\-* #,##0.00\ _S_k_-;_-* \-??\ _S_k_-;_-@_-"/>
    <numFmt numFmtId="168" formatCode="0.00000"/>
    <numFmt numFmtId="169" formatCode="#,##0.0"/>
    <numFmt numFmtId="170" formatCode="0.000"/>
  </numFmts>
  <fonts count="76" x14ac:knownFonts="1">
    <font>
      <sz val="11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Courier"/>
      <family val="1"/>
      <charset val="238"/>
    </font>
    <font>
      <b/>
      <sz val="10"/>
      <color indexed="8"/>
      <name val="Arial"/>
      <family val="2"/>
    </font>
    <font>
      <u/>
      <sz val="10"/>
      <color theme="10"/>
      <name val="Arial Narrow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0"/>
      <color indexed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  <charset val="238"/>
    </font>
    <font>
      <sz val="10"/>
      <name val="Arial"/>
      <family val="2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8"/>
      <name val="Times New Roman"/>
      <family val="1"/>
      <charset val="238"/>
    </font>
    <font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sz val="14"/>
      <color theme="1"/>
      <name val="Arial Narrow"/>
      <family val="2"/>
      <charset val="238"/>
    </font>
    <font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238"/>
    </font>
    <font>
      <i/>
      <sz val="12"/>
      <name val="Arial Narrow"/>
      <family val="2"/>
      <charset val="238"/>
    </font>
    <font>
      <i/>
      <sz val="12"/>
      <color rgb="FF000000"/>
      <name val="Times New Roman"/>
      <family val="1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67">
    <xf numFmtId="0" fontId="0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5" fillId="0" borderId="0"/>
    <xf numFmtId="4" fontId="8" fillId="33" borderId="17" applyNumberFormat="0" applyProtection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3" fillId="0" borderId="0">
      <alignment vertical="center"/>
    </xf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/>
    <xf numFmtId="9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3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5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6" fillId="0" borderId="0"/>
    <xf numFmtId="164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10" fillId="0" borderId="0"/>
    <xf numFmtId="0" fontId="3" fillId="0" borderId="0">
      <alignment vertical="center"/>
    </xf>
    <xf numFmtId="9" fontId="14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1" applyNumberFormat="0" applyAlignment="0" applyProtection="0"/>
    <xf numFmtId="0" fontId="23" fillId="6" borderId="12" applyNumberFormat="0" applyAlignment="0" applyProtection="0"/>
    <xf numFmtId="0" fontId="24" fillId="6" borderId="11" applyNumberFormat="0" applyAlignment="0" applyProtection="0"/>
    <xf numFmtId="0" fontId="25" fillId="0" borderId="13" applyNumberFormat="0" applyFill="0" applyAlignment="0" applyProtection="0"/>
    <xf numFmtId="0" fontId="26" fillId="7" borderId="1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5" fillId="8" borderId="15" applyNumberFormat="0" applyFont="0" applyAlignment="0" applyProtection="0"/>
    <xf numFmtId="0" fontId="5" fillId="8" borderId="15" applyNumberFormat="0" applyFont="0" applyAlignment="0" applyProtection="0"/>
    <xf numFmtId="0" fontId="5" fillId="8" borderId="15" applyNumberFormat="0" applyFont="0" applyAlignment="0" applyProtection="0"/>
    <xf numFmtId="0" fontId="5" fillId="8" borderId="15" applyNumberFormat="0" applyFont="0" applyAlignment="0" applyProtection="0"/>
    <xf numFmtId="0" fontId="5" fillId="8" borderId="15" applyNumberFormat="0" applyFont="0" applyAlignment="0" applyProtection="0"/>
    <xf numFmtId="0" fontId="5" fillId="8" borderId="15" applyNumberFormat="0" applyFont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2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>
      <alignment vertical="center"/>
    </xf>
    <xf numFmtId="9" fontId="3" fillId="0" borderId="0" applyFont="0" applyFill="0" applyBorder="0" applyAlignment="0" applyProtection="0"/>
    <xf numFmtId="0" fontId="36" fillId="46" borderId="0" applyNumberFormat="0" applyBorder="0" applyAlignment="0" applyProtection="0"/>
    <xf numFmtId="0" fontId="35" fillId="40" borderId="0" applyNumberFormat="0" applyBorder="0" applyAlignment="0" applyProtection="0"/>
    <xf numFmtId="0" fontId="36" fillId="42" borderId="0" applyNumberFormat="0" applyBorder="0" applyAlignment="0" applyProtection="0"/>
    <xf numFmtId="0" fontId="3" fillId="0" borderId="0"/>
    <xf numFmtId="0" fontId="41" fillId="36" borderId="0" applyNumberFormat="0" applyBorder="0" applyAlignment="0" applyProtection="0"/>
    <xf numFmtId="0" fontId="3" fillId="0" borderId="0"/>
    <xf numFmtId="0" fontId="35" fillId="54" borderId="24" applyNumberFormat="0" applyFont="0" applyAlignment="0" applyProtection="0"/>
    <xf numFmtId="0" fontId="3" fillId="0" borderId="0"/>
    <xf numFmtId="0" fontId="50" fillId="0" borderId="2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9" fillId="53" borderId="19" applyNumberFormat="0" applyAlignment="0" applyProtection="0"/>
    <xf numFmtId="0" fontId="31" fillId="0" borderId="0"/>
    <xf numFmtId="0" fontId="3" fillId="0" borderId="0"/>
    <xf numFmtId="9" fontId="3" fillId="0" borderId="0" applyFont="0" applyFill="0" applyBorder="0" applyAlignment="0" applyProtection="0"/>
    <xf numFmtId="0" fontId="36" fillId="45" borderId="0" applyNumberFormat="0" applyBorder="0" applyAlignment="0" applyProtection="0"/>
    <xf numFmtId="0" fontId="35" fillId="36" borderId="0" applyNumberFormat="0" applyBorder="0" applyAlignment="0" applyProtection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5" fillId="40" borderId="0" applyNumberFormat="0" applyBorder="0" applyAlignment="0" applyProtection="0"/>
    <xf numFmtId="0" fontId="3" fillId="0" borderId="0"/>
    <xf numFmtId="0" fontId="45" fillId="39" borderId="18" applyNumberFormat="0" applyAlignment="0" applyProtection="0"/>
    <xf numFmtId="0" fontId="3" fillId="0" borderId="0"/>
    <xf numFmtId="0" fontId="35" fillId="42" borderId="0" applyNumberFormat="0" applyBorder="0" applyAlignment="0" applyProtection="0"/>
    <xf numFmtId="0" fontId="3" fillId="0" borderId="0"/>
    <xf numFmtId="0" fontId="46" fillId="0" borderId="2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48" fillId="52" borderId="25" applyNumberFormat="0" applyAlignment="0" applyProtection="0"/>
    <xf numFmtId="0" fontId="44" fillId="0" borderId="22" applyNumberFormat="0" applyFill="0" applyAlignment="0" applyProtection="0"/>
    <xf numFmtId="0" fontId="35" fillId="43" borderId="0" applyNumberFormat="0" applyBorder="0" applyAlignment="0" applyProtection="0"/>
    <xf numFmtId="0" fontId="42" fillId="0" borderId="20" applyNumberFormat="0" applyFill="0" applyAlignment="0" applyProtection="0"/>
    <xf numFmtId="0" fontId="35" fillId="41" borderId="0" applyNumberFormat="0" applyBorder="0" applyAlignment="0" applyProtection="0"/>
    <xf numFmtId="0" fontId="3" fillId="0" borderId="0"/>
    <xf numFmtId="0" fontId="36" fillId="48" borderId="0" applyNumberFormat="0" applyBorder="0" applyAlignment="0" applyProtection="0"/>
    <xf numFmtId="0" fontId="38" fillId="52" borderId="18" applyNumberFormat="0" applyAlignment="0" applyProtection="0"/>
    <xf numFmtId="0" fontId="35" fillId="38" borderId="0" applyNumberFormat="0" applyBorder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36" fillId="46" borderId="0" applyNumberFormat="0" applyBorder="0" applyAlignment="0" applyProtection="0"/>
    <xf numFmtId="0" fontId="36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9" fillId="0" borderId="0" applyNumberFormat="0" applyFill="0" applyBorder="0" applyAlignment="0" applyProtection="0"/>
    <xf numFmtId="0" fontId="36" fillId="51" borderId="0" applyNumberFormat="0" applyBorder="0" applyAlignment="0" applyProtection="0"/>
    <xf numFmtId="0" fontId="3" fillId="0" borderId="0"/>
    <xf numFmtId="0" fontId="35" fillId="37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6" fillId="49" borderId="0" applyNumberFormat="0" applyBorder="0" applyAlignment="0" applyProtection="0"/>
    <xf numFmtId="0" fontId="40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7" fillId="35" borderId="0" applyNumberFormat="0" applyBorder="0" applyAlignment="0" applyProtection="0"/>
    <xf numFmtId="0" fontId="36" fillId="47" borderId="0" applyNumberFormat="0" applyBorder="0" applyAlignment="0" applyProtection="0"/>
    <xf numFmtId="0" fontId="36" fillId="44" borderId="0" applyNumberFormat="0" applyBorder="0" applyAlignment="0" applyProtection="0"/>
    <xf numFmtId="9" fontId="3" fillId="0" borderId="0" applyFont="0" applyFill="0" applyBorder="0" applyAlignment="0" applyProtection="0"/>
    <xf numFmtId="0" fontId="47" fillId="33" borderId="0" applyNumberFormat="0" applyBorder="0" applyAlignment="0" applyProtection="0"/>
    <xf numFmtId="0" fontId="35" fillId="34" borderId="0" applyNumberFormat="0" applyBorder="0" applyAlignment="0" applyProtection="0"/>
    <xf numFmtId="0" fontId="3" fillId="0" borderId="0"/>
    <xf numFmtId="0" fontId="33" fillId="0" borderId="0"/>
    <xf numFmtId="167" fontId="3" fillId="0" borderId="0" applyFill="0" applyBorder="0" applyAlignment="0" applyProtection="0"/>
    <xf numFmtId="0" fontId="4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6" fillId="45" borderId="0" applyNumberFormat="0" applyBorder="0" applyAlignment="0" applyProtection="0"/>
    <xf numFmtId="0" fontId="35" fillId="39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0" borderId="0">
      <alignment vertical="center"/>
    </xf>
    <xf numFmtId="9" fontId="3" fillId="0" borderId="0" applyFont="0" applyFill="0" applyBorder="0" applyAlignment="0" applyProtection="0"/>
    <xf numFmtId="0" fontId="4" fillId="0" borderId="0"/>
    <xf numFmtId="9" fontId="33" fillId="0" borderId="0" applyFont="0" applyFill="0" applyBorder="0" applyAlignment="0" applyProtection="0"/>
    <xf numFmtId="0" fontId="31" fillId="0" borderId="0"/>
  </cellStyleXfs>
  <cellXfs count="441">
    <xf numFmtId="0" fontId="0" fillId="0" borderId="0" xfId="0"/>
    <xf numFmtId="0" fontId="1" fillId="0" borderId="1" xfId="0" applyFont="1" applyBorder="1" applyAlignment="1">
      <alignment horizontal="center"/>
    </xf>
    <xf numFmtId="0" fontId="1" fillId="55" borderId="5" xfId="0" applyFont="1" applyFill="1" applyBorder="1" applyAlignment="1">
      <alignment horizontal="center"/>
    </xf>
    <xf numFmtId="0" fontId="1" fillId="55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5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2" fillId="0" borderId="2" xfId="0" applyFont="1" applyBorder="1"/>
    <xf numFmtId="0" fontId="56" fillId="0" borderId="2" xfId="0" applyFont="1" applyBorder="1"/>
    <xf numFmtId="0" fontId="55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8" fillId="0" borderId="0" xfId="0" applyFont="1"/>
    <xf numFmtId="0" fontId="58" fillId="0" borderId="31" xfId="0" applyFont="1" applyBorder="1" applyAlignment="1">
      <alignment horizontal="center" vertical="center"/>
    </xf>
    <xf numFmtId="0" fontId="58" fillId="0" borderId="37" xfId="0" applyFont="1" applyBorder="1" applyAlignment="1">
      <alignment horizontal="center" vertical="center"/>
    </xf>
    <xf numFmtId="0" fontId="58" fillId="0" borderId="40" xfId="0" applyFont="1" applyBorder="1" applyAlignment="1">
      <alignment horizontal="center" vertical="center"/>
    </xf>
    <xf numFmtId="0" fontId="57" fillId="0" borderId="37" xfId="0" applyFont="1" applyBorder="1" applyAlignment="1">
      <alignment horizontal="center"/>
    </xf>
    <xf numFmtId="0" fontId="57" fillId="0" borderId="36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28" xfId="0" applyFont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0" xfId="0" applyFont="1" applyBorder="1"/>
    <xf numFmtId="0" fontId="58" fillId="0" borderId="29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31" xfId="0" applyFont="1" applyBorder="1" applyAlignment="1">
      <alignment horizontal="center"/>
    </xf>
    <xf numFmtId="0" fontId="57" fillId="0" borderId="40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/>
    </xf>
    <xf numFmtId="0" fontId="58" fillId="0" borderId="4" xfId="0" applyFont="1" applyBorder="1"/>
    <xf numFmtId="0" fontId="58" fillId="0" borderId="28" xfId="0" applyFont="1" applyBorder="1"/>
    <xf numFmtId="0" fontId="58" fillId="0" borderId="2" xfId="0" applyFont="1" applyBorder="1"/>
    <xf numFmtId="0" fontId="59" fillId="0" borderId="27" xfId="0" applyFont="1" applyFill="1" applyBorder="1" applyAlignment="1">
      <alignment horizontal="center"/>
    </xf>
    <xf numFmtId="0" fontId="59" fillId="0" borderId="2" xfId="0" applyFont="1" applyBorder="1"/>
    <xf numFmtId="165" fontId="59" fillId="0" borderId="4" xfId="0" applyNumberFormat="1" applyFont="1" applyFill="1" applyBorder="1" applyAlignment="1">
      <alignment horizontal="center"/>
    </xf>
    <xf numFmtId="165" fontId="59" fillId="0" borderId="0" xfId="0" applyNumberFormat="1" applyFont="1" applyFill="1" applyBorder="1" applyAlignment="1">
      <alignment horizontal="center"/>
    </xf>
    <xf numFmtId="165" fontId="59" fillId="0" borderId="28" xfId="0" applyNumberFormat="1" applyFont="1" applyFill="1" applyBorder="1" applyAlignment="1">
      <alignment horizontal="center"/>
    </xf>
    <xf numFmtId="165" fontId="59" fillId="0" borderId="2" xfId="0" applyNumberFormat="1" applyFont="1" applyFill="1" applyBorder="1" applyAlignment="1">
      <alignment horizontal="center"/>
    </xf>
    <xf numFmtId="0" fontId="59" fillId="0" borderId="2" xfId="0" applyFont="1" applyFill="1" applyBorder="1"/>
    <xf numFmtId="0" fontId="52" fillId="0" borderId="27" xfId="0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9" fillId="0" borderId="28" xfId="0" applyFont="1" applyFill="1" applyBorder="1" applyAlignment="1">
      <alignment horizontal="center"/>
    </xf>
    <xf numFmtId="0" fontId="59" fillId="0" borderId="2" xfId="0" applyFont="1" applyFill="1" applyBorder="1" applyAlignment="1">
      <alignment horizontal="center"/>
    </xf>
    <xf numFmtId="0" fontId="59" fillId="0" borderId="0" xfId="0" applyFont="1" applyFill="1" applyBorder="1"/>
    <xf numFmtId="0" fontId="58" fillId="0" borderId="27" xfId="0" applyFont="1" applyFill="1" applyBorder="1" applyAlignment="1">
      <alignment horizontal="center"/>
    </xf>
    <xf numFmtId="0" fontId="58" fillId="0" borderId="2" xfId="0" applyFont="1" applyFill="1" applyBorder="1"/>
    <xf numFmtId="0" fontId="58" fillId="0" borderId="4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28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56" fillId="0" borderId="27" xfId="0" applyFont="1" applyFill="1" applyBorder="1" applyAlignment="1">
      <alignment horizontal="center"/>
    </xf>
    <xf numFmtId="0" fontId="60" fillId="0" borderId="4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0" fillId="0" borderId="2" xfId="0" applyFont="1" applyFill="1" applyBorder="1" applyAlignment="1">
      <alignment horizontal="center"/>
    </xf>
    <xf numFmtId="0" fontId="59" fillId="0" borderId="32" xfId="0" applyFont="1" applyFill="1" applyBorder="1" applyAlignment="1">
      <alignment horizontal="center"/>
    </xf>
    <xf numFmtId="165" fontId="58" fillId="0" borderId="33" xfId="0" applyNumberFormat="1" applyFont="1" applyFill="1" applyBorder="1" applyAlignment="1">
      <alignment horizontal="center"/>
    </xf>
    <xf numFmtId="165" fontId="58" fillId="0" borderId="34" xfId="0" applyNumberFormat="1" applyFont="1" applyFill="1" applyBorder="1" applyAlignment="1">
      <alignment horizontal="center"/>
    </xf>
    <xf numFmtId="165" fontId="58" fillId="0" borderId="1" xfId="0" applyNumberFormat="1" applyFont="1" applyFill="1" applyBorder="1" applyAlignment="1">
      <alignment horizontal="center"/>
    </xf>
    <xf numFmtId="165" fontId="58" fillId="0" borderId="3" xfId="0" applyNumberFormat="1" applyFont="1" applyFill="1" applyBorder="1" applyAlignment="1">
      <alignment horizontal="center"/>
    </xf>
    <xf numFmtId="165" fontId="59" fillId="0" borderId="5" xfId="0" applyNumberFormat="1" applyFont="1" applyFill="1" applyBorder="1" applyAlignment="1">
      <alignment horizontal="center"/>
    </xf>
    <xf numFmtId="165" fontId="59" fillId="0" borderId="1" xfId="0" applyNumberFormat="1" applyFont="1" applyFill="1" applyBorder="1" applyAlignment="1">
      <alignment horizontal="center"/>
    </xf>
    <xf numFmtId="165" fontId="59" fillId="0" borderId="3" xfId="0" applyNumberFormat="1" applyFont="1" applyFill="1" applyBorder="1" applyAlignment="1">
      <alignment horizontal="center"/>
    </xf>
    <xf numFmtId="165" fontId="58" fillId="0" borderId="38" xfId="0" applyNumberFormat="1" applyFont="1" applyFill="1" applyBorder="1" applyAlignment="1">
      <alignment horizontal="center"/>
    </xf>
    <xf numFmtId="165" fontId="58" fillId="0" borderId="39" xfId="0" applyNumberFormat="1" applyFont="1" applyFill="1" applyBorder="1" applyAlignment="1">
      <alignment horizontal="center"/>
    </xf>
    <xf numFmtId="165" fontId="58" fillId="0" borderId="37" xfId="0" applyNumberFormat="1" applyFont="1" applyFill="1" applyBorder="1" applyAlignment="1">
      <alignment horizontal="center"/>
    </xf>
    <xf numFmtId="165" fontId="58" fillId="0" borderId="36" xfId="0" applyNumberFormat="1" applyFont="1" applyFill="1" applyBorder="1" applyAlignment="1">
      <alignment horizontal="center"/>
    </xf>
    <xf numFmtId="165" fontId="59" fillId="0" borderId="37" xfId="0" applyNumberFormat="1" applyFont="1" applyFill="1" applyBorder="1" applyAlignment="1">
      <alignment horizontal="center"/>
    </xf>
    <xf numFmtId="165" fontId="59" fillId="0" borderId="36" xfId="0" applyNumberFormat="1" applyFont="1" applyFill="1" applyBorder="1" applyAlignment="1">
      <alignment horizontal="center"/>
    </xf>
    <xf numFmtId="165" fontId="58" fillId="0" borderId="4" xfId="0" applyNumberFormat="1" applyFont="1" applyFill="1" applyBorder="1" applyAlignment="1">
      <alignment horizontal="center"/>
    </xf>
    <xf numFmtId="165" fontId="58" fillId="0" borderId="0" xfId="0" applyNumberFormat="1" applyFont="1" applyFill="1" applyBorder="1" applyAlignment="1">
      <alignment horizontal="center"/>
    </xf>
    <xf numFmtId="165" fontId="58" fillId="0" borderId="2" xfId="0" applyNumberFormat="1" applyFont="1" applyFill="1" applyBorder="1" applyAlignment="1">
      <alignment horizontal="center"/>
    </xf>
    <xf numFmtId="0" fontId="59" fillId="0" borderId="5" xfId="0" applyFont="1" applyFill="1" applyBorder="1" applyAlignment="1">
      <alignment horizontal="center"/>
    </xf>
    <xf numFmtId="0" fontId="58" fillId="0" borderId="3" xfId="0" applyFont="1" applyBorder="1"/>
    <xf numFmtId="0" fontId="58" fillId="0" borderId="5" xfId="0" applyFont="1" applyBorder="1"/>
    <xf numFmtId="0" fontId="58" fillId="0" borderId="1" xfId="0" applyFont="1" applyBorder="1"/>
    <xf numFmtId="0" fontId="57" fillId="0" borderId="2" xfId="0" applyFont="1" applyBorder="1" applyAlignment="1">
      <alignment horizontal="left"/>
    </xf>
    <xf numFmtId="0" fontId="59" fillId="0" borderId="4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59" fillId="0" borderId="5" xfId="0" applyFont="1" applyBorder="1" applyAlignment="1">
      <alignment horizontal="center" vertical="top"/>
    </xf>
    <xf numFmtId="0" fontId="59" fillId="0" borderId="0" xfId="0" applyFont="1" applyBorder="1" applyAlignment="1">
      <alignment horizontal="center" vertical="top"/>
    </xf>
    <xf numFmtId="165" fontId="58" fillId="0" borderId="0" xfId="0" applyNumberFormat="1" applyFont="1" applyFill="1" applyBorder="1"/>
    <xf numFmtId="0" fontId="58" fillId="0" borderId="0" xfId="0" applyFont="1" applyAlignment="1"/>
    <xf numFmtId="0" fontId="58" fillId="0" borderId="0" xfId="0" applyFont="1" applyAlignment="1">
      <alignment horizontal="center"/>
    </xf>
    <xf numFmtId="0" fontId="58" fillId="0" borderId="35" xfId="0" applyFont="1" applyBorder="1" applyAlignment="1">
      <alignment horizontal="center"/>
    </xf>
    <xf numFmtId="0" fontId="58" fillId="0" borderId="36" xfId="0" applyFont="1" applyBorder="1" applyAlignment="1">
      <alignment horizontal="right"/>
    </xf>
    <xf numFmtId="0" fontId="58" fillId="0" borderId="3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2" xfId="0" applyFont="1" applyBorder="1" applyAlignment="1">
      <alignment horizontal="right"/>
    </xf>
    <xf numFmtId="0" fontId="63" fillId="0" borderId="4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3" fillId="0" borderId="2" xfId="0" applyFont="1" applyBorder="1" applyAlignment="1">
      <alignment horizontal="center"/>
    </xf>
    <xf numFmtId="0" fontId="58" fillId="0" borderId="36" xfId="0" applyFont="1" applyBorder="1" applyAlignment="1">
      <alignment horizontal="center"/>
    </xf>
    <xf numFmtId="0" fontId="58" fillId="0" borderId="0" xfId="0" applyFont="1" applyFill="1" applyBorder="1"/>
    <xf numFmtId="2" fontId="59" fillId="0" borderId="4" xfId="0" applyNumberFormat="1" applyFont="1" applyFill="1" applyBorder="1" applyAlignment="1">
      <alignment horizontal="center"/>
    </xf>
    <xf numFmtId="2" fontId="59" fillId="0" borderId="0" xfId="0" applyNumberFormat="1" applyFont="1" applyFill="1" applyBorder="1" applyAlignment="1">
      <alignment horizontal="center"/>
    </xf>
    <xf numFmtId="2" fontId="59" fillId="0" borderId="2" xfId="0" applyNumberFormat="1" applyFont="1" applyFill="1" applyBorder="1" applyAlignment="1">
      <alignment horizontal="center"/>
    </xf>
    <xf numFmtId="165" fontId="58" fillId="0" borderId="4" xfId="0" applyNumberFormat="1" applyFont="1" applyBorder="1" applyAlignment="1">
      <alignment horizontal="center"/>
    </xf>
    <xf numFmtId="165" fontId="58" fillId="0" borderId="0" xfId="0" applyNumberFormat="1" applyFont="1" applyBorder="1" applyAlignment="1">
      <alignment horizontal="center"/>
    </xf>
    <xf numFmtId="165" fontId="58" fillId="0" borderId="2" xfId="0" applyNumberFormat="1" applyFont="1" applyBorder="1" applyAlignment="1">
      <alignment horizontal="center"/>
    </xf>
    <xf numFmtId="0" fontId="58" fillId="0" borderId="5" xfId="0" applyFont="1" applyBorder="1" applyAlignment="1">
      <alignment horizontal="center"/>
    </xf>
    <xf numFmtId="0" fontId="57" fillId="0" borderId="0" xfId="0" applyFont="1" applyAlignment="1"/>
    <xf numFmtId="166" fontId="67" fillId="0" borderId="0" xfId="1365" applyNumberFormat="1" applyFont="1" applyAlignment="1">
      <alignment horizontal="center"/>
    </xf>
    <xf numFmtId="0" fontId="58" fillId="0" borderId="35" xfId="0" applyFont="1" applyBorder="1"/>
    <xf numFmtId="0" fontId="58" fillId="0" borderId="37" xfId="0" applyFont="1" applyBorder="1" applyAlignment="1">
      <alignment horizontal="right"/>
    </xf>
    <xf numFmtId="0" fontId="58" fillId="0" borderId="37" xfId="0" applyFont="1" applyBorder="1"/>
    <xf numFmtId="0" fontId="58" fillId="0" borderId="0" xfId="0" applyFont="1" applyBorder="1" applyAlignment="1">
      <alignment horizontal="right"/>
    </xf>
    <xf numFmtId="0" fontId="63" fillId="0" borderId="37" xfId="0" applyFont="1" applyBorder="1" applyAlignment="1">
      <alignment horizontal="center" vertical="center"/>
    </xf>
    <xf numFmtId="0" fontId="63" fillId="0" borderId="36" xfId="0" applyFont="1" applyBorder="1" applyAlignment="1">
      <alignment horizontal="center" vertical="center"/>
    </xf>
    <xf numFmtId="0" fontId="52" fillId="0" borderId="0" xfId="0" applyFont="1" applyBorder="1"/>
    <xf numFmtId="165" fontId="59" fillId="0" borderId="4" xfId="0" applyNumberFormat="1" applyFont="1" applyBorder="1" applyAlignment="1">
      <alignment horizontal="center"/>
    </xf>
    <xf numFmtId="165" fontId="59" fillId="0" borderId="0" xfId="0" applyNumberFormat="1" applyFont="1" applyBorder="1" applyAlignment="1">
      <alignment horizontal="center"/>
    </xf>
    <xf numFmtId="165" fontId="59" fillId="0" borderId="2" xfId="0" applyNumberFormat="1" applyFont="1" applyBorder="1" applyAlignment="1">
      <alignment horizontal="center"/>
    </xf>
    <xf numFmtId="0" fontId="68" fillId="0" borderId="2" xfId="0" applyFont="1" applyBorder="1"/>
    <xf numFmtId="165" fontId="66" fillId="0" borderId="4" xfId="0" applyNumberFormat="1" applyFont="1" applyBorder="1" applyAlignment="1">
      <alignment horizontal="center"/>
    </xf>
    <xf numFmtId="165" fontId="66" fillId="0" borderId="0" xfId="0" applyNumberFormat="1" applyFont="1" applyBorder="1" applyAlignment="1">
      <alignment horizontal="center"/>
    </xf>
    <xf numFmtId="165" fontId="66" fillId="0" borderId="2" xfId="0" applyNumberFormat="1" applyFont="1" applyBorder="1" applyAlignment="1">
      <alignment horizontal="center"/>
    </xf>
    <xf numFmtId="0" fontId="68" fillId="0" borderId="3" xfId="0" applyFont="1" applyBorder="1"/>
    <xf numFmtId="0" fontId="68" fillId="0" borderId="36" xfId="0" applyFont="1" applyBorder="1"/>
    <xf numFmtId="0" fontId="63" fillId="0" borderId="37" xfId="0" applyFont="1" applyBorder="1" applyAlignment="1">
      <alignment horizontal="center"/>
    </xf>
    <xf numFmtId="165" fontId="66" fillId="0" borderId="37" xfId="0" applyNumberFormat="1" applyFont="1" applyBorder="1" applyAlignment="1">
      <alignment horizontal="center"/>
    </xf>
    <xf numFmtId="165" fontId="66" fillId="0" borderId="36" xfId="0" applyNumberFormat="1" applyFont="1" applyBorder="1" applyAlignment="1">
      <alignment horizontal="center"/>
    </xf>
    <xf numFmtId="0" fontId="59" fillId="0" borderId="0" xfId="0" applyFont="1" applyBorder="1"/>
    <xf numFmtId="0" fontId="58" fillId="0" borderId="41" xfId="0" applyFont="1" applyBorder="1"/>
    <xf numFmtId="0" fontId="68" fillId="0" borderId="6" xfId="0" applyFont="1" applyBorder="1"/>
    <xf numFmtId="0" fontId="63" fillId="0" borderId="2" xfId="0" applyFont="1" applyBorder="1" applyAlignment="1">
      <alignment horizontal="left"/>
    </xf>
    <xf numFmtId="0" fontId="66" fillId="0" borderId="2" xfId="0" applyFont="1" applyFill="1" applyBorder="1"/>
    <xf numFmtId="0" fontId="58" fillId="0" borderId="6" xfId="0" applyFont="1" applyBorder="1"/>
    <xf numFmtId="0" fontId="59" fillId="0" borderId="37" xfId="0" applyFont="1" applyBorder="1" applyAlignment="1">
      <alignment horizontal="center"/>
    </xf>
    <xf numFmtId="0" fontId="59" fillId="0" borderId="37" xfId="0" applyFont="1" applyFill="1" applyBorder="1" applyAlignment="1">
      <alignment horizontal="center"/>
    </xf>
    <xf numFmtId="0" fontId="58" fillId="55" borderId="2" xfId="0" applyFont="1" applyFill="1" applyBorder="1" applyAlignment="1">
      <alignment horizontal="right"/>
    </xf>
    <xf numFmtId="0" fontId="58" fillId="0" borderId="36" xfId="0" applyFont="1" applyBorder="1"/>
    <xf numFmtId="0" fontId="58" fillId="55" borderId="2" xfId="0" applyFont="1" applyFill="1" applyBorder="1"/>
    <xf numFmtId="165" fontId="69" fillId="0" borderId="4" xfId="0" applyNumberFormat="1" applyFont="1" applyFill="1" applyBorder="1" applyAlignment="1">
      <alignment horizontal="center"/>
    </xf>
    <xf numFmtId="165" fontId="69" fillId="0" borderId="0" xfId="0" applyNumberFormat="1" applyFont="1" applyFill="1" applyBorder="1" applyAlignment="1">
      <alignment horizontal="center"/>
    </xf>
    <xf numFmtId="165" fontId="69" fillId="0" borderId="2" xfId="0" applyNumberFormat="1" applyFont="1" applyFill="1" applyBorder="1" applyAlignment="1">
      <alignment horizontal="center"/>
    </xf>
    <xf numFmtId="165" fontId="68" fillId="0" borderId="4" xfId="0" applyNumberFormat="1" applyFont="1" applyFill="1" applyBorder="1" applyAlignment="1">
      <alignment horizontal="center"/>
    </xf>
    <xf numFmtId="165" fontId="68" fillId="0" borderId="0" xfId="0" applyNumberFormat="1" applyFont="1" applyFill="1" applyBorder="1" applyAlignment="1">
      <alignment horizontal="center"/>
    </xf>
    <xf numFmtId="165" fontId="68" fillId="0" borderId="2" xfId="0" applyNumberFormat="1" applyFont="1" applyFill="1" applyBorder="1" applyAlignment="1">
      <alignment horizontal="center"/>
    </xf>
    <xf numFmtId="165" fontId="68" fillId="0" borderId="4" xfId="0" applyNumberFormat="1" applyFont="1" applyBorder="1" applyAlignment="1">
      <alignment horizontal="center"/>
    </xf>
    <xf numFmtId="165" fontId="68" fillId="0" borderId="0" xfId="0" applyNumberFormat="1" applyFont="1" applyBorder="1" applyAlignment="1">
      <alignment horizontal="center"/>
    </xf>
    <xf numFmtId="165" fontId="68" fillId="0" borderId="2" xfId="0" applyNumberFormat="1" applyFont="1" applyBorder="1" applyAlignment="1">
      <alignment horizontal="center"/>
    </xf>
    <xf numFmtId="0" fontId="70" fillId="0" borderId="5" xfId="0" applyFont="1" applyBorder="1"/>
    <xf numFmtId="0" fontId="70" fillId="0" borderId="1" xfId="0" applyFont="1" applyBorder="1"/>
    <xf numFmtId="0" fontId="70" fillId="0" borderId="3" xfId="0" applyFont="1" applyBorder="1"/>
    <xf numFmtId="1" fontId="59" fillId="0" borderId="4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1" fontId="59" fillId="0" borderId="2" xfId="0" applyNumberFormat="1" applyFont="1" applyFill="1" applyBorder="1" applyAlignment="1">
      <alignment horizontal="center"/>
    </xf>
    <xf numFmtId="0" fontId="58" fillId="0" borderId="2" xfId="0" applyFont="1" applyFill="1" applyBorder="1" applyAlignment="1"/>
    <xf numFmtId="0" fontId="57" fillId="0" borderId="2" xfId="0" applyFont="1" applyFill="1" applyBorder="1" applyAlignment="1">
      <alignment horizontal="left" indent="2"/>
    </xf>
    <xf numFmtId="0" fontId="59" fillId="0" borderId="1" xfId="0" applyFont="1" applyBorder="1"/>
    <xf numFmtId="0" fontId="55" fillId="0" borderId="3" xfId="0" applyFont="1" applyBorder="1" applyAlignment="1">
      <alignment horizontal="center"/>
    </xf>
    <xf numFmtId="0" fontId="58" fillId="55" borderId="3" xfId="0" applyFont="1" applyFill="1" applyBorder="1" applyAlignment="1">
      <alignment horizontal="center"/>
    </xf>
    <xf numFmtId="0" fontId="52" fillId="55" borderId="2" xfId="0" applyFont="1" applyFill="1" applyBorder="1"/>
    <xf numFmtId="0" fontId="59" fillId="55" borderId="2" xfId="0" applyFont="1" applyFill="1" applyBorder="1"/>
    <xf numFmtId="169" fontId="58" fillId="0" borderId="4" xfId="0" applyNumberFormat="1" applyFont="1" applyBorder="1" applyAlignment="1">
      <alignment horizontal="center"/>
    </xf>
    <xf numFmtId="169" fontId="58" fillId="0" borderId="0" xfId="0" applyNumberFormat="1" applyFont="1" applyBorder="1" applyAlignment="1">
      <alignment horizontal="center"/>
    </xf>
    <xf numFmtId="169" fontId="58" fillId="0" borderId="2" xfId="0" applyNumberFormat="1" applyFont="1" applyBorder="1" applyAlignment="1">
      <alignment horizontal="center"/>
    </xf>
    <xf numFmtId="0" fontId="66" fillId="55" borderId="2" xfId="0" applyFont="1" applyFill="1" applyBorder="1"/>
    <xf numFmtId="165" fontId="57" fillId="0" borderId="4" xfId="0" applyNumberFormat="1" applyFont="1" applyBorder="1" applyAlignment="1">
      <alignment horizontal="center"/>
    </xf>
    <xf numFmtId="165" fontId="57" fillId="0" borderId="0" xfId="0" applyNumberFormat="1" applyFont="1" applyBorder="1" applyAlignment="1">
      <alignment horizontal="center"/>
    </xf>
    <xf numFmtId="165" fontId="57" fillId="0" borderId="2" xfId="0" applyNumberFormat="1" applyFont="1" applyBorder="1" applyAlignment="1">
      <alignment horizontal="center"/>
    </xf>
    <xf numFmtId="165" fontId="66" fillId="0" borderId="4" xfId="0" applyNumberFormat="1" applyFont="1" applyFill="1" applyBorder="1" applyAlignment="1">
      <alignment horizontal="center"/>
    </xf>
    <xf numFmtId="165" fontId="66" fillId="0" borderId="0" xfId="0" applyNumberFormat="1" applyFont="1" applyFill="1" applyBorder="1" applyAlignment="1">
      <alignment horizontal="center"/>
    </xf>
    <xf numFmtId="165" fontId="66" fillId="0" borderId="2" xfId="0" applyNumberFormat="1" applyFont="1" applyFill="1" applyBorder="1" applyAlignment="1">
      <alignment horizontal="center"/>
    </xf>
    <xf numFmtId="165" fontId="57" fillId="0" borderId="4" xfId="0" applyNumberFormat="1" applyFont="1" applyFill="1" applyBorder="1" applyAlignment="1">
      <alignment horizontal="center"/>
    </xf>
    <xf numFmtId="165" fontId="57" fillId="0" borderId="0" xfId="0" applyNumberFormat="1" applyFont="1" applyFill="1" applyBorder="1" applyAlignment="1">
      <alignment horizontal="center"/>
    </xf>
    <xf numFmtId="165" fontId="57" fillId="0" borderId="2" xfId="0" applyNumberFormat="1" applyFont="1" applyFill="1" applyBorder="1" applyAlignment="1">
      <alignment horizontal="center"/>
    </xf>
    <xf numFmtId="169" fontId="59" fillId="0" borderId="4" xfId="0" applyNumberFormat="1" applyFont="1" applyBorder="1" applyAlignment="1">
      <alignment horizontal="center"/>
    </xf>
    <xf numFmtId="169" fontId="59" fillId="0" borderId="0" xfId="0" applyNumberFormat="1" applyFont="1" applyBorder="1" applyAlignment="1">
      <alignment horizontal="center"/>
    </xf>
    <xf numFmtId="169" fontId="59" fillId="0" borderId="2" xfId="0" applyNumberFormat="1" applyFont="1" applyBorder="1" applyAlignment="1">
      <alignment horizontal="center"/>
    </xf>
    <xf numFmtId="0" fontId="60" fillId="55" borderId="3" xfId="0" applyFont="1" applyFill="1" applyBorder="1"/>
    <xf numFmtId="0" fontId="58" fillId="0" borderId="0" xfId="0" applyFont="1" applyAlignment="1">
      <alignment horizontal="right"/>
    </xf>
    <xf numFmtId="0" fontId="55" fillId="0" borderId="5" xfId="0" applyFont="1" applyBorder="1" applyAlignment="1">
      <alignment horizontal="center"/>
    </xf>
    <xf numFmtId="0" fontId="52" fillId="55" borderId="0" xfId="0" applyFont="1" applyFill="1" applyBorder="1"/>
    <xf numFmtId="165" fontId="58" fillId="0" borderId="36" xfId="0" applyNumberFormat="1" applyFont="1" applyBorder="1" applyAlignment="1">
      <alignment horizontal="center"/>
    </xf>
    <xf numFmtId="0" fontId="58" fillId="55" borderId="0" xfId="0" applyFont="1" applyFill="1" applyBorder="1"/>
    <xf numFmtId="3" fontId="59" fillId="0" borderId="4" xfId="0" applyNumberFormat="1" applyFont="1" applyBorder="1" applyAlignment="1">
      <alignment horizontal="center"/>
    </xf>
    <xf numFmtId="3" fontId="59" fillId="0" borderId="0" xfId="0" applyNumberFormat="1" applyFont="1" applyBorder="1" applyAlignment="1">
      <alignment horizontal="center"/>
    </xf>
    <xf numFmtId="3" fontId="59" fillId="0" borderId="2" xfId="0" applyNumberFormat="1" applyFont="1" applyBorder="1" applyAlignment="1">
      <alignment horizontal="center"/>
    </xf>
    <xf numFmtId="0" fontId="63" fillId="55" borderId="0" xfId="0" applyFont="1" applyFill="1" applyBorder="1"/>
    <xf numFmtId="3" fontId="64" fillId="0" borderId="4" xfId="0" applyNumberFormat="1" applyFont="1" applyBorder="1" applyAlignment="1">
      <alignment horizontal="center"/>
    </xf>
    <xf numFmtId="3" fontId="64" fillId="0" borderId="0" xfId="0" applyNumberFormat="1" applyFont="1" applyBorder="1" applyAlignment="1">
      <alignment horizontal="center"/>
    </xf>
    <xf numFmtId="3" fontId="64" fillId="0" borderId="2" xfId="0" applyNumberFormat="1" applyFont="1" applyBorder="1" applyAlignment="1">
      <alignment horizontal="center"/>
    </xf>
    <xf numFmtId="0" fontId="59" fillId="55" borderId="0" xfId="0" applyFont="1" applyFill="1" applyBorder="1"/>
    <xf numFmtId="0" fontId="68" fillId="55" borderId="0" xfId="0" applyFont="1" applyFill="1" applyBorder="1"/>
    <xf numFmtId="0" fontId="59" fillId="55" borderId="37" xfId="0" applyFont="1" applyFill="1" applyBorder="1"/>
    <xf numFmtId="0" fontId="71" fillId="55" borderId="0" xfId="0" applyFont="1" applyFill="1" applyBorder="1"/>
    <xf numFmtId="165" fontId="58" fillId="0" borderId="5" xfId="0" applyNumberFormat="1" applyFont="1" applyBorder="1" applyAlignment="1">
      <alignment horizontal="center"/>
    </xf>
    <xf numFmtId="165" fontId="58" fillId="0" borderId="1" xfId="0" applyNumberFormat="1" applyFont="1" applyBorder="1" applyAlignment="1">
      <alignment horizontal="center"/>
    </xf>
    <xf numFmtId="165" fontId="58" fillId="0" borderId="3" xfId="0" applyNumberFormat="1" applyFont="1" applyBorder="1" applyAlignment="1">
      <alignment horizontal="center"/>
    </xf>
    <xf numFmtId="0" fontId="68" fillId="55" borderId="37" xfId="0" applyFont="1" applyFill="1" applyBorder="1"/>
    <xf numFmtId="165" fontId="58" fillId="0" borderId="37" xfId="0" applyNumberFormat="1" applyFont="1" applyBorder="1" applyAlignment="1">
      <alignment horizontal="center"/>
    </xf>
    <xf numFmtId="0" fontId="72" fillId="55" borderId="0" xfId="0" applyFont="1" applyFill="1" applyBorder="1"/>
    <xf numFmtId="0" fontId="58" fillId="55" borderId="37" xfId="0" applyFont="1" applyFill="1" applyBorder="1"/>
    <xf numFmtId="3" fontId="58" fillId="0" borderId="4" xfId="0" applyNumberFormat="1" applyFont="1" applyBorder="1" applyAlignment="1">
      <alignment horizontal="center"/>
    </xf>
    <xf numFmtId="3" fontId="58" fillId="0" borderId="0" xfId="0" applyNumberFormat="1" applyFont="1" applyBorder="1" applyAlignment="1">
      <alignment horizontal="center"/>
    </xf>
    <xf numFmtId="3" fontId="58" fillId="0" borderId="2" xfId="0" applyNumberFormat="1" applyFont="1" applyBorder="1" applyAlignment="1">
      <alignment horizontal="center"/>
    </xf>
    <xf numFmtId="0" fontId="58" fillId="55" borderId="1" xfId="0" applyFont="1" applyFill="1" applyBorder="1"/>
    <xf numFmtId="0" fontId="58" fillId="0" borderId="4" xfId="0" applyFont="1" applyFill="1" applyBorder="1"/>
    <xf numFmtId="0" fontId="58" fillId="0" borderId="0" xfId="0" applyFont="1" applyFill="1"/>
    <xf numFmtId="0" fontId="63" fillId="0" borderId="36" xfId="0" applyFont="1" applyBorder="1" applyAlignment="1">
      <alignment horizontal="center"/>
    </xf>
    <xf numFmtId="0" fontId="58" fillId="0" borderId="4" xfId="0" applyFont="1" applyBorder="1" applyAlignment="1">
      <alignment horizontal="center" vertical="center"/>
    </xf>
    <xf numFmtId="0" fontId="59" fillId="0" borderId="2" xfId="0" applyFont="1" applyFill="1" applyBorder="1" applyAlignment="1"/>
    <xf numFmtId="0" fontId="59" fillId="0" borderId="36" xfId="0" applyFont="1" applyFill="1" applyBorder="1"/>
    <xf numFmtId="0" fontId="60" fillId="0" borderId="2" xfId="0" applyFont="1" applyFill="1" applyBorder="1"/>
    <xf numFmtId="0" fontId="60" fillId="0" borderId="3" xfId="0" applyFont="1" applyFill="1" applyBorder="1"/>
    <xf numFmtId="0" fontId="58" fillId="0" borderId="5" xfId="0" applyFont="1" applyFill="1" applyBorder="1" applyAlignment="1">
      <alignment horizontal="center"/>
    </xf>
    <xf numFmtId="0" fontId="58" fillId="0" borderId="1" xfId="0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62" fillId="0" borderId="0" xfId="0" applyFont="1" applyAlignment="1"/>
    <xf numFmtId="0" fontId="66" fillId="0" borderId="0" xfId="0" applyFont="1" applyFill="1" applyBorder="1" applyAlignment="1"/>
    <xf numFmtId="0" fontId="59" fillId="0" borderId="5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165" fontId="58" fillId="0" borderId="0" xfId="0" applyNumberFormat="1" applyFont="1"/>
    <xf numFmtId="0" fontId="58" fillId="0" borderId="35" xfId="0" applyFont="1" applyFill="1" applyBorder="1"/>
    <xf numFmtId="0" fontId="58" fillId="0" borderId="36" xfId="0" applyFont="1" applyFill="1" applyBorder="1" applyAlignment="1">
      <alignment horizontal="right"/>
    </xf>
    <xf numFmtId="0" fontId="58" fillId="0" borderId="35" xfId="0" applyFont="1" applyFill="1" applyBorder="1" applyAlignment="1">
      <alignment horizontal="right"/>
    </xf>
    <xf numFmtId="0" fontId="58" fillId="0" borderId="36" xfId="0" applyFont="1" applyFill="1" applyBorder="1" applyAlignment="1">
      <alignment horizontal="center"/>
    </xf>
    <xf numFmtId="0" fontId="58" fillId="0" borderId="37" xfId="0" applyFont="1" applyFill="1" applyBorder="1" applyAlignment="1">
      <alignment horizontal="center"/>
    </xf>
    <xf numFmtId="0" fontId="58" fillId="0" borderId="5" xfId="0" applyFont="1" applyFill="1" applyBorder="1"/>
    <xf numFmtId="168" fontId="58" fillId="0" borderId="37" xfId="0" applyNumberFormat="1" applyFont="1" applyFill="1" applyBorder="1" applyAlignment="1">
      <alignment horizontal="center"/>
    </xf>
    <xf numFmtId="168" fontId="58" fillId="0" borderId="36" xfId="0" applyNumberFormat="1" applyFont="1" applyFill="1" applyBorder="1" applyAlignment="1">
      <alignment horizontal="center"/>
    </xf>
    <xf numFmtId="0" fontId="58" fillId="0" borderId="2" xfId="0" applyFont="1" applyFill="1" applyBorder="1" applyAlignment="1">
      <alignment horizontal="left"/>
    </xf>
    <xf numFmtId="3" fontId="59" fillId="0" borderId="4" xfId="0" applyNumberFormat="1" applyFont="1" applyFill="1" applyBorder="1" applyAlignment="1">
      <alignment horizontal="center"/>
    </xf>
    <xf numFmtId="3" fontId="59" fillId="0" borderId="0" xfId="0" applyNumberFormat="1" applyFont="1" applyFill="1" applyBorder="1" applyAlignment="1">
      <alignment horizontal="center"/>
    </xf>
    <xf numFmtId="3" fontId="59" fillId="0" borderId="2" xfId="0" applyNumberFormat="1" applyFont="1" applyFill="1" applyBorder="1" applyAlignment="1">
      <alignment horizontal="center"/>
    </xf>
    <xf numFmtId="3" fontId="58" fillId="0" borderId="4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3" fontId="58" fillId="0" borderId="2" xfId="0" applyNumberFormat="1" applyFont="1" applyFill="1" applyBorder="1" applyAlignment="1">
      <alignment horizontal="center"/>
    </xf>
    <xf numFmtId="1" fontId="58" fillId="0" borderId="4" xfId="0" applyNumberFormat="1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/>
    </xf>
    <xf numFmtId="1" fontId="58" fillId="0" borderId="2" xfId="0" applyNumberFormat="1" applyFont="1" applyFill="1" applyBorder="1" applyAlignment="1">
      <alignment horizontal="center"/>
    </xf>
    <xf numFmtId="0" fontId="59" fillId="0" borderId="4" xfId="0" applyFont="1" applyFill="1" applyBorder="1"/>
    <xf numFmtId="0" fontId="58" fillId="0" borderId="3" xfId="0" applyFont="1" applyFill="1" applyBorder="1"/>
    <xf numFmtId="0" fontId="58" fillId="0" borderId="3" xfId="0" applyFont="1" applyFill="1" applyBorder="1" applyAlignment="1">
      <alignment horizontal="left"/>
    </xf>
    <xf numFmtId="1" fontId="59" fillId="0" borderId="5" xfId="0" applyNumberFormat="1" applyFont="1" applyFill="1" applyBorder="1" applyAlignment="1">
      <alignment horizontal="center"/>
    </xf>
    <xf numFmtId="1" fontId="59" fillId="0" borderId="1" xfId="0" applyNumberFormat="1" applyFont="1" applyFill="1" applyBorder="1" applyAlignment="1">
      <alignment horizontal="center"/>
    </xf>
    <xf numFmtId="1" fontId="59" fillId="0" borderId="3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0" fontId="58" fillId="0" borderId="0" xfId="0" applyFont="1" applyFill="1" applyAlignment="1">
      <alignment horizontal="right"/>
    </xf>
    <xf numFmtId="0" fontId="58" fillId="55" borderId="0" xfId="0" applyFont="1" applyFill="1"/>
    <xf numFmtId="0" fontId="58" fillId="55" borderId="35" xfId="0" applyFont="1" applyFill="1" applyBorder="1"/>
    <xf numFmtId="0" fontId="58" fillId="55" borderId="36" xfId="0" applyFont="1" applyFill="1" applyBorder="1" applyAlignment="1">
      <alignment horizontal="right"/>
    </xf>
    <xf numFmtId="0" fontId="58" fillId="55" borderId="35" xfId="0" applyFont="1" applyFill="1" applyBorder="1" applyAlignment="1">
      <alignment horizontal="center"/>
    </xf>
    <xf numFmtId="0" fontId="58" fillId="55" borderId="37" xfId="0" applyFont="1" applyFill="1" applyBorder="1" applyAlignment="1">
      <alignment horizontal="center"/>
    </xf>
    <xf numFmtId="0" fontId="58" fillId="55" borderId="36" xfId="0" applyFont="1" applyFill="1" applyBorder="1" applyAlignment="1">
      <alignment horizontal="center"/>
    </xf>
    <xf numFmtId="0" fontId="58" fillId="55" borderId="4" xfId="0" applyFont="1" applyFill="1" applyBorder="1"/>
    <xf numFmtId="0" fontId="58" fillId="55" borderId="0" xfId="0" applyFont="1" applyFill="1" applyBorder="1" applyAlignment="1">
      <alignment horizontal="center"/>
    </xf>
    <xf numFmtId="0" fontId="58" fillId="55" borderId="2" xfId="0" applyFont="1" applyFill="1" applyBorder="1" applyAlignment="1">
      <alignment horizontal="center"/>
    </xf>
    <xf numFmtId="0" fontId="58" fillId="55" borderId="5" xfId="0" applyFont="1" applyFill="1" applyBorder="1"/>
    <xf numFmtId="0" fontId="57" fillId="55" borderId="2" xfId="0" applyFont="1" applyFill="1" applyBorder="1"/>
    <xf numFmtId="0" fontId="57" fillId="55" borderId="0" xfId="0" applyFont="1" applyFill="1" applyBorder="1"/>
    <xf numFmtId="0" fontId="57" fillId="55" borderId="1" xfId="0" applyFont="1" applyFill="1" applyBorder="1"/>
    <xf numFmtId="0" fontId="58" fillId="55" borderId="0" xfId="0" applyFont="1" applyFill="1" applyBorder="1" applyAlignment="1">
      <alignment horizontal="right"/>
    </xf>
    <xf numFmtId="0" fontId="58" fillId="55" borderId="0" xfId="0" applyFont="1" applyFill="1" applyAlignment="1">
      <alignment horizontal="right"/>
    </xf>
    <xf numFmtId="165" fontId="57" fillId="55" borderId="4" xfId="0" applyNumberFormat="1" applyFont="1" applyFill="1" applyBorder="1" applyAlignment="1">
      <alignment horizontal="center"/>
    </xf>
    <xf numFmtId="165" fontId="57" fillId="55" borderId="0" xfId="0" applyNumberFormat="1" applyFont="1" applyFill="1" applyBorder="1" applyAlignment="1">
      <alignment horizontal="center"/>
    </xf>
    <xf numFmtId="165" fontId="57" fillId="55" borderId="2" xfId="0" applyNumberFormat="1" applyFont="1" applyFill="1" applyBorder="1" applyAlignment="1">
      <alignment horizontal="center"/>
    </xf>
    <xf numFmtId="0" fontId="66" fillId="55" borderId="3" xfId="0" applyFont="1" applyFill="1" applyBorder="1"/>
    <xf numFmtId="0" fontId="58" fillId="55" borderId="3" xfId="0" applyFont="1" applyFill="1" applyBorder="1"/>
    <xf numFmtId="165" fontId="58" fillId="55" borderId="4" xfId="0" applyNumberFormat="1" applyFont="1" applyFill="1" applyBorder="1" applyAlignment="1">
      <alignment horizontal="center"/>
    </xf>
    <xf numFmtId="165" fontId="58" fillId="55" borderId="2" xfId="0" applyNumberFormat="1" applyFont="1" applyFill="1" applyBorder="1" applyAlignment="1">
      <alignment horizontal="center"/>
    </xf>
    <xf numFmtId="165" fontId="58" fillId="55" borderId="0" xfId="0" applyNumberFormat="1" applyFont="1" applyFill="1" applyBorder="1" applyAlignment="1">
      <alignment horizontal="center"/>
    </xf>
    <xf numFmtId="165" fontId="58" fillId="55" borderId="5" xfId="0" applyNumberFormat="1" applyFont="1" applyFill="1" applyBorder="1" applyAlignment="1">
      <alignment horizontal="center"/>
    </xf>
    <xf numFmtId="165" fontId="58" fillId="55" borderId="3" xfId="0" applyNumberFormat="1" applyFont="1" applyFill="1" applyBorder="1" applyAlignment="1">
      <alignment horizontal="center"/>
    </xf>
    <xf numFmtId="165" fontId="58" fillId="55" borderId="1" xfId="0" applyNumberFormat="1" applyFont="1" applyFill="1" applyBorder="1" applyAlignment="1">
      <alignment horizontal="center"/>
    </xf>
    <xf numFmtId="165" fontId="58" fillId="55" borderId="44" xfId="0" applyNumberFormat="1" applyFont="1" applyFill="1" applyBorder="1" applyAlignment="1">
      <alignment horizontal="center" vertical="center"/>
    </xf>
    <xf numFmtId="165" fontId="58" fillId="55" borderId="45" xfId="0" applyNumberFormat="1" applyFont="1" applyFill="1" applyBorder="1" applyAlignment="1">
      <alignment horizontal="center" vertical="center"/>
    </xf>
    <xf numFmtId="165" fontId="58" fillId="55" borderId="46" xfId="0" applyNumberFormat="1" applyFont="1" applyFill="1" applyBorder="1" applyAlignment="1">
      <alignment horizontal="center" vertical="center"/>
    </xf>
    <xf numFmtId="0" fontId="58" fillId="55" borderId="47" xfId="0" applyFont="1" applyFill="1" applyBorder="1" applyAlignment="1">
      <alignment horizontal="right"/>
    </xf>
    <xf numFmtId="0" fontId="58" fillId="55" borderId="48" xfId="0" applyFont="1" applyFill="1" applyBorder="1"/>
    <xf numFmtId="0" fontId="58" fillId="55" borderId="49" xfId="0" applyFont="1" applyFill="1" applyBorder="1"/>
    <xf numFmtId="165" fontId="58" fillId="55" borderId="44" xfId="0" applyNumberFormat="1" applyFont="1" applyFill="1" applyBorder="1" applyAlignment="1">
      <alignment horizontal="center"/>
    </xf>
    <xf numFmtId="165" fontId="58" fillId="55" borderId="45" xfId="0" applyNumberFormat="1" applyFont="1" applyFill="1" applyBorder="1" applyAlignment="1">
      <alignment horizontal="center"/>
    </xf>
    <xf numFmtId="165" fontId="58" fillId="55" borderId="46" xfId="0" applyNumberFormat="1" applyFont="1" applyFill="1" applyBorder="1" applyAlignment="1">
      <alignment horizontal="center"/>
    </xf>
    <xf numFmtId="165" fontId="58" fillId="55" borderId="50" xfId="0" applyNumberFormat="1" applyFont="1" applyFill="1" applyBorder="1" applyAlignment="1">
      <alignment horizontal="center"/>
    </xf>
    <xf numFmtId="165" fontId="58" fillId="55" borderId="51" xfId="0" applyNumberFormat="1" applyFont="1" applyFill="1" applyBorder="1" applyAlignment="1">
      <alignment horizontal="center"/>
    </xf>
    <xf numFmtId="165" fontId="58" fillId="55" borderId="52" xfId="0" applyNumberFormat="1" applyFont="1" applyFill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8" fillId="55" borderId="37" xfId="0" applyFont="1" applyFill="1" applyBorder="1" applyAlignment="1">
      <alignment horizontal="right"/>
    </xf>
    <xf numFmtId="0" fontId="58" fillId="55" borderId="4" xfId="0" applyFont="1" applyFill="1" applyBorder="1" applyAlignment="1">
      <alignment horizontal="center"/>
    </xf>
    <xf numFmtId="165" fontId="59" fillId="55" borderId="4" xfId="0" applyNumberFormat="1" applyFont="1" applyFill="1" applyBorder="1" applyAlignment="1">
      <alignment horizontal="center"/>
    </xf>
    <xf numFmtId="165" fontId="59" fillId="55" borderId="0" xfId="0" applyNumberFormat="1" applyFont="1" applyFill="1" applyBorder="1" applyAlignment="1">
      <alignment horizontal="center"/>
    </xf>
    <xf numFmtId="165" fontId="59" fillId="55" borderId="2" xfId="0" applyNumberFormat="1" applyFont="1" applyFill="1" applyBorder="1" applyAlignment="1">
      <alignment horizontal="center"/>
    </xf>
    <xf numFmtId="0" fontId="57" fillId="55" borderId="4" xfId="0" applyFont="1" applyFill="1" applyBorder="1" applyAlignment="1">
      <alignment horizontal="center"/>
    </xf>
    <xf numFmtId="0" fontId="57" fillId="55" borderId="0" xfId="0" applyFont="1" applyFill="1" applyBorder="1" applyAlignment="1">
      <alignment horizontal="center"/>
    </xf>
    <xf numFmtId="0" fontId="57" fillId="55" borderId="2" xfId="0" applyFont="1" applyFill="1" applyBorder="1" applyAlignment="1">
      <alignment horizontal="center"/>
    </xf>
    <xf numFmtId="0" fontId="68" fillId="55" borderId="2" xfId="0" applyFont="1" applyFill="1" applyBorder="1"/>
    <xf numFmtId="0" fontId="59" fillId="55" borderId="3" xfId="0" applyFont="1" applyFill="1" applyBorder="1"/>
    <xf numFmtId="165" fontId="58" fillId="55" borderId="37" xfId="0" applyNumberFormat="1" applyFont="1" applyFill="1" applyBorder="1" applyAlignment="1">
      <alignment horizontal="center"/>
    </xf>
    <xf numFmtId="0" fontId="58" fillId="55" borderId="53" xfId="0" applyFont="1" applyFill="1" applyBorder="1"/>
    <xf numFmtId="0" fontId="59" fillId="55" borderId="6" xfId="0" applyFont="1" applyFill="1" applyBorder="1"/>
    <xf numFmtId="165" fontId="58" fillId="55" borderId="53" xfId="0" applyNumberFormat="1" applyFont="1" applyFill="1" applyBorder="1" applyAlignment="1">
      <alignment horizontal="center"/>
    </xf>
    <xf numFmtId="0" fontId="55" fillId="55" borderId="4" xfId="0" applyFont="1" applyFill="1" applyBorder="1" applyAlignment="1">
      <alignment horizontal="center"/>
    </xf>
    <xf numFmtId="0" fontId="55" fillId="55" borderId="0" xfId="0" applyFont="1" applyFill="1" applyBorder="1" applyAlignment="1">
      <alignment horizontal="center"/>
    </xf>
    <xf numFmtId="0" fontId="55" fillId="55" borderId="2" xfId="0" applyFont="1" applyFill="1" applyBorder="1" applyAlignment="1">
      <alignment horizontal="center"/>
    </xf>
    <xf numFmtId="0" fontId="66" fillId="0" borderId="2" xfId="0" applyFont="1" applyBorder="1"/>
    <xf numFmtId="0" fontId="69" fillId="0" borderId="0" xfId="0" applyFont="1" applyBorder="1"/>
    <xf numFmtId="0" fontId="69" fillId="0" borderId="0" xfId="0" applyFont="1" applyBorder="1" applyAlignment="1">
      <alignment horizontal="center"/>
    </xf>
    <xf numFmtId="0" fontId="69" fillId="0" borderId="2" xfId="0" applyFont="1" applyBorder="1" applyAlignment="1">
      <alignment horizontal="center"/>
    </xf>
    <xf numFmtId="0" fontId="71" fillId="0" borderId="0" xfId="0" applyFont="1" applyBorder="1"/>
    <xf numFmtId="0" fontId="69" fillId="0" borderId="2" xfId="0" applyFont="1" applyBorder="1"/>
    <xf numFmtId="169" fontId="58" fillId="55" borderId="4" xfId="0" applyNumberFormat="1" applyFont="1" applyFill="1" applyBorder="1" applyAlignment="1">
      <alignment horizontal="center"/>
    </xf>
    <xf numFmtId="169" fontId="58" fillId="55" borderId="0" xfId="0" applyNumberFormat="1" applyFont="1" applyFill="1" applyBorder="1" applyAlignment="1">
      <alignment horizontal="center"/>
    </xf>
    <xf numFmtId="169" fontId="58" fillId="55" borderId="2" xfId="0" applyNumberFormat="1" applyFont="1" applyFill="1" applyBorder="1" applyAlignment="1">
      <alignment horizontal="center"/>
    </xf>
    <xf numFmtId="3" fontId="69" fillId="0" borderId="4" xfId="0" applyNumberFormat="1" applyFont="1" applyFill="1" applyBorder="1" applyAlignment="1">
      <alignment horizontal="center"/>
    </xf>
    <xf numFmtId="3" fontId="69" fillId="0" borderId="0" xfId="0" applyNumberFormat="1" applyFont="1" applyFill="1" applyBorder="1" applyAlignment="1">
      <alignment horizontal="center"/>
    </xf>
    <xf numFmtId="3" fontId="69" fillId="0" borderId="2" xfId="0" applyNumberFormat="1" applyFont="1" applyFill="1" applyBorder="1" applyAlignment="1">
      <alignment horizontal="center"/>
    </xf>
    <xf numFmtId="3" fontId="69" fillId="0" borderId="5" xfId="0" applyNumberFormat="1" applyFont="1" applyBorder="1"/>
    <xf numFmtId="3" fontId="69" fillId="0" borderId="1" xfId="0" applyNumberFormat="1" applyFont="1" applyBorder="1"/>
    <xf numFmtId="3" fontId="69" fillId="0" borderId="3" xfId="0" applyNumberFormat="1" applyFont="1" applyBorder="1"/>
    <xf numFmtId="0" fontId="57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 vertical="center"/>
    </xf>
    <xf numFmtId="0" fontId="57" fillId="0" borderId="37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/>
    </xf>
    <xf numFmtId="165" fontId="58" fillId="55" borderId="45" xfId="0" applyNumberFormat="1" applyFont="1" applyFill="1" applyBorder="1" applyAlignment="1">
      <alignment horizontal="center"/>
    </xf>
    <xf numFmtId="165" fontId="58" fillId="55" borderId="46" xfId="0" applyNumberFormat="1" applyFont="1" applyFill="1" applyBorder="1" applyAlignment="1">
      <alignment horizontal="center"/>
    </xf>
    <xf numFmtId="165" fontId="58" fillId="55" borderId="44" xfId="0" applyNumberFormat="1" applyFont="1" applyFill="1" applyBorder="1" applyAlignment="1">
      <alignment horizontal="center"/>
    </xf>
    <xf numFmtId="165" fontId="58" fillId="0" borderId="53" xfId="0" applyNumberFormat="1" applyFont="1" applyFill="1" applyBorder="1" applyAlignment="1">
      <alignment horizontal="center"/>
    </xf>
    <xf numFmtId="0" fontId="57" fillId="0" borderId="53" xfId="0" applyFont="1" applyBorder="1" applyAlignment="1">
      <alignment horizontal="center"/>
    </xf>
    <xf numFmtId="165" fontId="59" fillId="0" borderId="53" xfId="0" applyNumberFormat="1" applyFont="1" applyFill="1" applyBorder="1" applyAlignment="1">
      <alignment horizontal="center"/>
    </xf>
    <xf numFmtId="0" fontId="58" fillId="0" borderId="53" xfId="0" applyFont="1" applyBorder="1"/>
    <xf numFmtId="0" fontId="58" fillId="0" borderId="53" xfId="0" applyFont="1" applyBorder="1" applyAlignment="1">
      <alignment horizontal="center"/>
    </xf>
    <xf numFmtId="0" fontId="63" fillId="0" borderId="53" xfId="0" applyFont="1" applyBorder="1" applyAlignment="1">
      <alignment horizontal="center" vertical="center"/>
    </xf>
    <xf numFmtId="0" fontId="52" fillId="0" borderId="4" xfId="0" applyFont="1" applyBorder="1"/>
    <xf numFmtId="0" fontId="59" fillId="0" borderId="36" xfId="0" applyFont="1" applyFill="1" applyBorder="1" applyAlignment="1">
      <alignment horizontal="center"/>
    </xf>
    <xf numFmtId="165" fontId="58" fillId="55" borderId="36" xfId="0" applyNumberFormat="1" applyFont="1" applyFill="1" applyBorder="1" applyAlignment="1">
      <alignment horizontal="center"/>
    </xf>
    <xf numFmtId="0" fontId="58" fillId="0" borderId="53" xfId="0" applyFont="1" applyBorder="1" applyAlignment="1">
      <alignment horizontal="right"/>
    </xf>
    <xf numFmtId="0" fontId="58" fillId="0" borderId="37" xfId="0" applyFont="1" applyBorder="1" applyAlignment="1">
      <alignment horizontal="right" vertical="center"/>
    </xf>
    <xf numFmtId="0" fontId="69" fillId="0" borderId="4" xfId="0" applyFont="1" applyBorder="1"/>
    <xf numFmtId="0" fontId="69" fillId="0" borderId="37" xfId="0" applyFont="1" applyBorder="1" applyAlignment="1">
      <alignment horizontal="center"/>
    </xf>
    <xf numFmtId="0" fontId="71" fillId="0" borderId="4" xfId="0" applyFont="1" applyBorder="1"/>
    <xf numFmtId="165" fontId="58" fillId="0" borderId="53" xfId="0" applyNumberFormat="1" applyFont="1" applyBorder="1" applyAlignment="1">
      <alignment horizontal="center"/>
    </xf>
    <xf numFmtId="0" fontId="63" fillId="0" borderId="53" xfId="0" applyFont="1" applyBorder="1" applyAlignment="1">
      <alignment horizontal="center"/>
    </xf>
    <xf numFmtId="0" fontId="58" fillId="0" borderId="53" xfId="0" applyFont="1" applyFill="1" applyBorder="1" applyAlignment="1">
      <alignment horizontal="center"/>
    </xf>
    <xf numFmtId="1" fontId="59" fillId="0" borderId="4" xfId="0" applyNumberFormat="1" applyFont="1" applyBorder="1" applyAlignment="1">
      <alignment horizontal="center"/>
    </xf>
    <xf numFmtId="1" fontId="59" fillId="0" borderId="0" xfId="0" applyNumberFormat="1" applyFont="1" applyBorder="1" applyAlignment="1">
      <alignment horizontal="center"/>
    </xf>
    <xf numFmtId="1" fontId="59" fillId="0" borderId="2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37" xfId="0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0" fontId="65" fillId="0" borderId="0" xfId="0" applyFont="1" applyAlignment="1"/>
    <xf numFmtId="0" fontId="57" fillId="0" borderId="1" xfId="0" applyFont="1" applyBorder="1" applyAlignment="1">
      <alignment horizontal="center"/>
    </xf>
    <xf numFmtId="0" fontId="62" fillId="0" borderId="0" xfId="0" applyFont="1" applyAlignment="1"/>
    <xf numFmtId="0" fontId="62" fillId="55" borderId="0" xfId="0" applyFont="1" applyFill="1" applyAlignment="1"/>
    <xf numFmtId="0" fontId="65" fillId="55" borderId="0" xfId="0" applyFont="1" applyFill="1" applyAlignment="1"/>
    <xf numFmtId="0" fontId="62" fillId="0" borderId="0" xfId="0" applyFont="1" applyBorder="1" applyAlignment="1"/>
    <xf numFmtId="0" fontId="62" fillId="55" borderId="0" xfId="0" applyFont="1" applyFill="1" applyBorder="1" applyAlignment="1"/>
    <xf numFmtId="2" fontId="58" fillId="0" borderId="0" xfId="0" applyNumberFormat="1" applyFont="1"/>
    <xf numFmtId="170" fontId="69" fillId="0" borderId="0" xfId="0" applyNumberFormat="1" applyFont="1" applyFill="1" applyBorder="1" applyAlignment="1">
      <alignment horizontal="center"/>
    </xf>
    <xf numFmtId="0" fontId="73" fillId="0" borderId="0" xfId="0" applyFont="1" applyBorder="1"/>
    <xf numFmtId="165" fontId="73" fillId="0" borderId="0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165" fontId="73" fillId="0" borderId="33" xfId="0" applyNumberFormat="1" applyFont="1" applyFill="1" applyBorder="1" applyAlignment="1">
      <alignment horizontal="center"/>
    </xf>
    <xf numFmtId="165" fontId="73" fillId="0" borderId="38" xfId="0" applyNumberFormat="1" applyFont="1" applyFill="1" applyBorder="1" applyAlignment="1">
      <alignment horizontal="center"/>
    </xf>
    <xf numFmtId="0" fontId="73" fillId="0" borderId="1" xfId="0" applyFont="1" applyBorder="1"/>
    <xf numFmtId="165" fontId="73" fillId="0" borderId="37" xfId="0" applyNumberFormat="1" applyFont="1" applyFill="1" applyBorder="1" applyAlignment="1">
      <alignment horizontal="center"/>
    </xf>
    <xf numFmtId="10" fontId="59" fillId="0" borderId="2" xfId="1365" applyNumberFormat="1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/>
    </xf>
    <xf numFmtId="0" fontId="58" fillId="0" borderId="37" xfId="0" applyFont="1" applyFill="1" applyBorder="1" applyAlignment="1">
      <alignment horizontal="right"/>
    </xf>
    <xf numFmtId="0" fontId="63" fillId="0" borderId="37" xfId="0" applyFont="1" applyFill="1" applyBorder="1" applyAlignment="1">
      <alignment horizontal="center" vertical="center"/>
    </xf>
    <xf numFmtId="165" fontId="66" fillId="0" borderId="37" xfId="0" applyNumberFormat="1" applyFont="1" applyFill="1" applyBorder="1" applyAlignment="1">
      <alignment horizontal="center"/>
    </xf>
    <xf numFmtId="0" fontId="57" fillId="0" borderId="37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165" fontId="58" fillId="0" borderId="0" xfId="0" applyNumberFormat="1" applyFont="1" applyFill="1"/>
    <xf numFmtId="0" fontId="58" fillId="0" borderId="36" xfId="0" applyFont="1" applyBorder="1" applyAlignment="1">
      <alignment horizontal="center" vertical="center"/>
    </xf>
    <xf numFmtId="0" fontId="58" fillId="0" borderId="2" xfId="0" applyFont="1" applyBorder="1" applyAlignment="1"/>
    <xf numFmtId="0" fontId="58" fillId="0" borderId="3" xfId="0" applyFont="1" applyBorder="1" applyAlignment="1"/>
    <xf numFmtId="0" fontId="58" fillId="0" borderId="36" xfId="0" applyFont="1" applyBorder="1" applyAlignment="1"/>
    <xf numFmtId="0" fontId="52" fillId="0" borderId="2" xfId="0" applyFont="1" applyFill="1" applyBorder="1"/>
    <xf numFmtId="2" fontId="59" fillId="0" borderId="4" xfId="0" applyNumberFormat="1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2" fontId="59" fillId="0" borderId="2" xfId="0" applyNumberFormat="1" applyFont="1" applyBorder="1" applyAlignment="1">
      <alignment horizontal="center"/>
    </xf>
    <xf numFmtId="0" fontId="59" fillId="0" borderId="3" xfId="0" applyFont="1" applyBorder="1"/>
    <xf numFmtId="0" fontId="59" fillId="0" borderId="37" xfId="0" applyFont="1" applyBorder="1"/>
    <xf numFmtId="0" fontId="59" fillId="0" borderId="7" xfId="0" applyFont="1" applyBorder="1"/>
    <xf numFmtId="0" fontId="59" fillId="0" borderId="7" xfId="0" applyFont="1" applyBorder="1" applyAlignment="1">
      <alignment horizontal="right"/>
    </xf>
    <xf numFmtId="0" fontId="59" fillId="0" borderId="0" xfId="0" applyFont="1"/>
    <xf numFmtId="0" fontId="73" fillId="0" borderId="4" xfId="0" applyFont="1" applyFill="1" applyBorder="1"/>
    <xf numFmtId="0" fontId="73" fillId="0" borderId="0" xfId="0" applyFont="1" applyFill="1" applyBorder="1"/>
    <xf numFmtId="0" fontId="75" fillId="0" borderId="2" xfId="0" applyFont="1" applyFill="1" applyBorder="1"/>
    <xf numFmtId="0" fontId="73" fillId="0" borderId="2" xfId="0" applyFont="1" applyFill="1" applyBorder="1" applyAlignment="1">
      <alignment horizontal="left"/>
    </xf>
    <xf numFmtId="0" fontId="73" fillId="0" borderId="5" xfId="0" applyFont="1" applyFill="1" applyBorder="1"/>
    <xf numFmtId="0" fontId="73" fillId="0" borderId="3" xfId="0" applyFont="1" applyFill="1" applyBorder="1"/>
    <xf numFmtId="0" fontId="73" fillId="0" borderId="1" xfId="0" applyFont="1" applyFill="1" applyBorder="1"/>
    <xf numFmtId="0" fontId="57" fillId="0" borderId="0" xfId="0" applyFont="1" applyAlignment="1">
      <alignment horizontal="left"/>
    </xf>
    <xf numFmtId="0" fontId="66" fillId="0" borderId="0" xfId="0" applyFont="1" applyFill="1" applyBorder="1" applyAlignment="1"/>
    <xf numFmtId="0" fontId="57" fillId="0" borderId="0" xfId="0" applyFont="1" applyAlignment="1"/>
    <xf numFmtId="14" fontId="57" fillId="0" borderId="0" xfId="0" applyNumberFormat="1" applyFont="1" applyFill="1" applyAlignment="1">
      <alignment horizontal="left"/>
    </xf>
    <xf numFmtId="0" fontId="57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4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7" fillId="0" borderId="37" xfId="0" applyFont="1" applyBorder="1" applyAlignment="1">
      <alignment horizontal="center" vertical="center"/>
    </xf>
    <xf numFmtId="0" fontId="57" fillId="0" borderId="36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7" fillId="0" borderId="53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61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68" fillId="0" borderId="0" xfId="0" applyFont="1" applyBorder="1" applyAlignment="1"/>
    <xf numFmtId="0" fontId="74" fillId="0" borderId="0" xfId="0" applyFont="1" applyAlignment="1"/>
    <xf numFmtId="0" fontId="54" fillId="0" borderId="0" xfId="0" applyFont="1" applyBorder="1" applyAlignment="1">
      <alignment horizontal="center"/>
    </xf>
    <xf numFmtId="0" fontId="65" fillId="0" borderId="0" xfId="0" applyFont="1" applyAlignment="1"/>
    <xf numFmtId="0" fontId="57" fillId="0" borderId="1" xfId="0" applyFont="1" applyBorder="1" applyAlignment="1">
      <alignment horizontal="center"/>
    </xf>
    <xf numFmtId="0" fontId="62" fillId="0" borderId="1" xfId="0" applyFont="1" applyBorder="1" applyAlignment="1"/>
    <xf numFmtId="14" fontId="57" fillId="0" borderId="0" xfId="0" applyNumberFormat="1" applyFont="1" applyFill="1" applyAlignment="1"/>
    <xf numFmtId="0" fontId="61" fillId="0" borderId="0" xfId="0" applyFont="1" applyAlignment="1"/>
    <xf numFmtId="0" fontId="62" fillId="0" borderId="0" xfId="0" applyFont="1" applyAlignment="1"/>
    <xf numFmtId="14" fontId="57" fillId="55" borderId="0" xfId="0" applyNumberFormat="1" applyFont="1" applyFill="1" applyAlignment="1"/>
    <xf numFmtId="0" fontId="61" fillId="55" borderId="0" xfId="0" applyFont="1" applyFill="1" applyAlignment="1"/>
    <xf numFmtId="0" fontId="62" fillId="55" borderId="0" xfId="0" applyFont="1" applyFill="1" applyAlignment="1"/>
    <xf numFmtId="0" fontId="54" fillId="55" borderId="0" xfId="0" applyFont="1" applyFill="1" applyAlignment="1">
      <alignment horizontal="center"/>
    </xf>
    <xf numFmtId="0" fontId="65" fillId="55" borderId="0" xfId="0" applyFont="1" applyFill="1" applyAlignment="1"/>
    <xf numFmtId="0" fontId="57" fillId="55" borderId="1" xfId="0" applyFont="1" applyFill="1" applyBorder="1" applyAlignment="1">
      <alignment horizontal="center"/>
    </xf>
    <xf numFmtId="0" fontId="62" fillId="55" borderId="1" xfId="0" applyFont="1" applyFill="1" applyBorder="1" applyAlignment="1"/>
    <xf numFmtId="0" fontId="54" fillId="0" borderId="0" xfId="0" applyFont="1" applyFill="1" applyAlignment="1">
      <alignment horizontal="center"/>
    </xf>
    <xf numFmtId="0" fontId="57" fillId="0" borderId="1" xfId="0" applyFont="1" applyFill="1" applyBorder="1" applyAlignment="1">
      <alignment horizontal="center"/>
    </xf>
    <xf numFmtId="165" fontId="58" fillId="55" borderId="44" xfId="0" applyNumberFormat="1" applyFont="1" applyFill="1" applyBorder="1" applyAlignment="1">
      <alignment horizontal="center"/>
    </xf>
    <xf numFmtId="165" fontId="58" fillId="55" borderId="45" xfId="0" applyNumberFormat="1" applyFont="1" applyFill="1" applyBorder="1" applyAlignment="1">
      <alignment horizontal="center"/>
    </xf>
    <xf numFmtId="165" fontId="58" fillId="55" borderId="46" xfId="0" applyNumberFormat="1" applyFont="1" applyFill="1" applyBorder="1" applyAlignment="1">
      <alignment horizontal="center"/>
    </xf>
    <xf numFmtId="0" fontId="57" fillId="0" borderId="31" xfId="0" applyFont="1" applyBorder="1" applyAlignment="1">
      <alignment horizontal="center" vertical="center"/>
    </xf>
    <xf numFmtId="0" fontId="58" fillId="0" borderId="29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57" fillId="0" borderId="38" xfId="0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0" fontId="59" fillId="0" borderId="33" xfId="0" applyFont="1" applyBorder="1"/>
    <xf numFmtId="0" fontId="58" fillId="0" borderId="2" xfId="0" applyFont="1" applyBorder="1" applyAlignment="1">
      <alignment horizontal="left"/>
    </xf>
  </cellXfs>
  <cellStyles count="1367">
    <cellStyle name="_x000a_386grabber=S" xfId="6"/>
    <cellStyle name="_x000a_386grabber=S 10" xfId="1081"/>
    <cellStyle name="_x000a_386grabber=S 2" xfId="16"/>
    <cellStyle name="_x000a_386grabber=S 2 2" xfId="57"/>
    <cellStyle name="_x000a_386grabber=S 3" xfId="50"/>
    <cellStyle name="_x000a_386grabber=S 4" xfId="197"/>
    <cellStyle name="_x000a_386grabber=S 5" xfId="235"/>
    <cellStyle name="_x000a_386grabber=S 6" xfId="209"/>
    <cellStyle name="_x000a_386grabber=S 7" xfId="657"/>
    <cellStyle name="_x000a_386grabber=S 8" xfId="663"/>
    <cellStyle name="_x000a_386grabber=S 9" xfId="1083"/>
    <cellStyle name="=D:\WINNT\SYSTEM32\COMMAND.COM" xfId="7"/>
    <cellStyle name="=D:\WINNT\SYSTEM32\COMMAND.COM 10" xfId="1088"/>
    <cellStyle name="=D:\WINNT\SYSTEM32\COMMAND.COM 2" xfId="15"/>
    <cellStyle name="=D:\WINNT\SYSTEM32\COMMAND.COM 2 2" xfId="56"/>
    <cellStyle name="=D:\WINNT\SYSTEM32\COMMAND.COM 3" xfId="51"/>
    <cellStyle name="=D:\WINNT\SYSTEM32\COMMAND.COM 4" xfId="198"/>
    <cellStyle name="=D:\WINNT\SYSTEM32\COMMAND.COM 5" xfId="221"/>
    <cellStyle name="=D:\WINNT\SYSTEM32\COMMAND.COM 6" xfId="196"/>
    <cellStyle name="=D:\WINNT\SYSTEM32\COMMAND.COM 7" xfId="658"/>
    <cellStyle name="=D:\WINNT\SYSTEM32\COMMAND.COM 8" xfId="656"/>
    <cellStyle name="=D:\WINNT\SYSTEM32\COMMAND.COM 9" xfId="1084"/>
    <cellStyle name="20 % - zvýraznenie1 2" xfId="1170"/>
    <cellStyle name="20 % - zvýraznenie2 2" xfId="1174"/>
    <cellStyle name="20 % - zvýraznenie3 2" xfId="1178"/>
    <cellStyle name="20 % - zvýraznenie4 2" xfId="1182"/>
    <cellStyle name="20 % - zvýraznenie5 2" xfId="1186"/>
    <cellStyle name="20 % - zvýraznenie6 2" xfId="1190"/>
    <cellStyle name="20% - Accent1" xfId="1285"/>
    <cellStyle name="20% - Accent2" xfId="1249"/>
    <cellStyle name="20% - Accent3" xfId="1234"/>
    <cellStyle name="20% - Accent4" xfId="1272"/>
    <cellStyle name="20% - Accent5" xfId="1258"/>
    <cellStyle name="20% - Accent6" xfId="1359"/>
    <cellStyle name="40 % - zvýraznenie1 2" xfId="1171"/>
    <cellStyle name="40 % - zvýraznenie2 2" xfId="1175"/>
    <cellStyle name="40 % - zvýraznenie3 2" xfId="1179"/>
    <cellStyle name="40 % - zvýraznenie4 2" xfId="1183"/>
    <cellStyle name="40 % - zvýraznenie5 2" xfId="1187"/>
    <cellStyle name="40 % - zvýraznenie6 2" xfId="1191"/>
    <cellStyle name="40% - Accent1" xfId="1238"/>
    <cellStyle name="40% - Accent2" xfId="1254"/>
    <cellStyle name="40% - Accent3" xfId="1242"/>
    <cellStyle name="40% - Accent4" xfId="1248"/>
    <cellStyle name="40% - Accent5" xfId="1218"/>
    <cellStyle name="40% - Accent6" xfId="1252"/>
    <cellStyle name="60 % - zvýraznenie1 2" xfId="1172"/>
    <cellStyle name="60 % - zvýraznenie2 2" xfId="1176"/>
    <cellStyle name="60 % - zvýraznenie3 2" xfId="1180"/>
    <cellStyle name="60 % - zvýraznenie4 2" xfId="1184"/>
    <cellStyle name="60 % - zvýraznenie5 2" xfId="1188"/>
    <cellStyle name="60 % - zvýraznenie6 2" xfId="1192"/>
    <cellStyle name="60% - Accent1" xfId="1282"/>
    <cellStyle name="60% - Accent2" xfId="1262"/>
    <cellStyle name="60% - Accent3" xfId="1219"/>
    <cellStyle name="60% - Accent4" xfId="1358"/>
    <cellStyle name="60% - Accent5" xfId="1217"/>
    <cellStyle name="60% - Accent6" xfId="1281"/>
    <cellStyle name="Accent1" xfId="1256"/>
    <cellStyle name="Accent2" xfId="1275"/>
    <cellStyle name="Accent3" xfId="1235"/>
    <cellStyle name="Accent4" xfId="1233"/>
    <cellStyle name="Accent5" xfId="1261"/>
    <cellStyle name="Accent6" xfId="1270"/>
    <cellStyle name="Bad" xfId="1280"/>
    <cellStyle name="Calculation" xfId="1257"/>
    <cellStyle name="Comma_gdp" xfId="3"/>
    <cellStyle name="Čiarka 2" xfId="2"/>
    <cellStyle name="Čiarka 3" xfId="1288"/>
    <cellStyle name="čiarky 2" xfId="26"/>
    <cellStyle name="čiarky 2 10" xfId="1036"/>
    <cellStyle name="čiarky 2 11" xfId="1057"/>
    <cellStyle name="čiarky 2 2" xfId="64"/>
    <cellStyle name="čiarky 2 3" xfId="990"/>
    <cellStyle name="čiarky 2 4" xfId="1058"/>
    <cellStyle name="čiarky 2 5" xfId="1020"/>
    <cellStyle name="čiarky 2 6" xfId="1047"/>
    <cellStyle name="čiarky 2 7" xfId="1002"/>
    <cellStyle name="čiarky 2 8" xfId="1032"/>
    <cellStyle name="čiarky 2 9" xfId="1012"/>
    <cellStyle name="čiarky 3" xfId="48"/>
    <cellStyle name="čiarky 4" xfId="75"/>
    <cellStyle name="čiarky 5" xfId="114"/>
    <cellStyle name="čiarky 6" xfId="1291"/>
    <cellStyle name="Date" xfId="648"/>
    <cellStyle name="Dobrá 2" xfId="1158"/>
    <cellStyle name="Explanatory Text" xfId="1276"/>
    <cellStyle name="Good" xfId="1221"/>
    <cellStyle name="Heading 1" xfId="1253"/>
    <cellStyle name="Heading 2" xfId="1259"/>
    <cellStyle name="Heading 3" xfId="1251"/>
    <cellStyle name="Heading 4" xfId="1260"/>
    <cellStyle name="Hypertextové prepojenie 2" xfId="12"/>
    <cellStyle name="Check Cell" xfId="1229"/>
    <cellStyle name="Input" xfId="1240"/>
    <cellStyle name="Kontrolná bunka 2" xfId="1165"/>
    <cellStyle name="Linked Cell" xfId="1244"/>
    <cellStyle name="Nadpis 1 2" xfId="1154"/>
    <cellStyle name="Nadpis 2 2" xfId="1155"/>
    <cellStyle name="Nadpis 3 2" xfId="1156"/>
    <cellStyle name="Nadpis 4 2" xfId="1157"/>
    <cellStyle name="Neutral" xfId="1284"/>
    <cellStyle name="Neutrálna 2" xfId="1160"/>
    <cellStyle name="Normal 2" xfId="649"/>
    <cellStyle name="Normal_1.1" xfId="186"/>
    <cellStyle name="Normálna" xfId="0" builtinId="0"/>
    <cellStyle name="Normálna 2" xfId="1"/>
    <cellStyle name="Normálna 2 2" xfId="1211"/>
    <cellStyle name="Normálna 2 3" xfId="1230"/>
    <cellStyle name="Normálna 3" xfId="1212"/>
    <cellStyle name="Normálna 4" xfId="1215"/>
    <cellStyle name="Normálna 5" xfId="1362"/>
    <cellStyle name="Normálna 6" xfId="1366"/>
    <cellStyle name="normálne 10" xfId="34"/>
    <cellStyle name="normálne 10 2" xfId="1268"/>
    <cellStyle name="normálne 11" xfId="47"/>
    <cellStyle name="normálne 11 10" xfId="1031"/>
    <cellStyle name="normálne 11 11" xfId="1018"/>
    <cellStyle name="normálne 11 12" xfId="686"/>
    <cellStyle name="normálne 11 12 2" xfId="1317"/>
    <cellStyle name="normálne 11 13" xfId="1082"/>
    <cellStyle name="normálne 11 13 2" xfId="1343"/>
    <cellStyle name="normálne 11 14" xfId="1099"/>
    <cellStyle name="normálne 11 14 2" xfId="1344"/>
    <cellStyle name="normálne 11 15" xfId="1106"/>
    <cellStyle name="normálne 11 15 2" xfId="1345"/>
    <cellStyle name="normálne 11 16" xfId="1113"/>
    <cellStyle name="normálne 11 16 2" xfId="1346"/>
    <cellStyle name="normálne 11 17" xfId="1120"/>
    <cellStyle name="normálne 11 17 2" xfId="1347"/>
    <cellStyle name="normálne 11 18" xfId="1127"/>
    <cellStyle name="normálne 11 18 2" xfId="1348"/>
    <cellStyle name="normálne 11 19" xfId="1133"/>
    <cellStyle name="normálne 11 19 2" xfId="1349"/>
    <cellStyle name="normálne 11 2" xfId="654"/>
    <cellStyle name="normálne 11 2 2" xfId="685"/>
    <cellStyle name="normálne 11 2 3" xfId="922"/>
    <cellStyle name="normálne 11 2 4" xfId="1313"/>
    <cellStyle name="normálne 11 20" xfId="1139"/>
    <cellStyle name="normálne 11 20 2" xfId="1350"/>
    <cellStyle name="normálne 11 21" xfId="1145"/>
    <cellStyle name="normálne 11 21 2" xfId="1351"/>
    <cellStyle name="normálne 11 22" xfId="1151"/>
    <cellStyle name="normálne 11 22 2" xfId="1352"/>
    <cellStyle name="normálne 11 23" xfId="1224"/>
    <cellStyle name="normálne 11 3" xfId="996"/>
    <cellStyle name="normálne 11 4" xfId="1003"/>
    <cellStyle name="normálne 11 5" xfId="1046"/>
    <cellStyle name="normálne 11 6" xfId="1026"/>
    <cellStyle name="normálne 11 7" xfId="1052"/>
    <cellStyle name="normálne 11 8" xfId="988"/>
    <cellStyle name="normálne 11 9" xfId="1042"/>
    <cellStyle name="normálne 12" xfId="74"/>
    <cellStyle name="normálne 12 2" xfId="1265"/>
    <cellStyle name="normálne 13" xfId="73"/>
    <cellStyle name="normálne 13 2" xfId="150"/>
    <cellStyle name="normálne 13 2 2" xfId="330"/>
    <cellStyle name="normálne 13 2 3" xfId="467"/>
    <cellStyle name="normálne 13 2 4" xfId="607"/>
    <cellStyle name="normálne 13 2 5" xfId="773"/>
    <cellStyle name="normálne 13 2 6" xfId="876"/>
    <cellStyle name="normálne 13 3" xfId="255"/>
    <cellStyle name="normálne 13 4" xfId="394"/>
    <cellStyle name="normálne 13 5" xfId="536"/>
    <cellStyle name="normálne 13 6" xfId="700"/>
    <cellStyle name="normálne 13 7" xfId="947"/>
    <cellStyle name="normálne 13 8" xfId="1255"/>
    <cellStyle name="normálne 14" xfId="111"/>
    <cellStyle name="normálne 14 2" xfId="185"/>
    <cellStyle name="normálne 14 2 2" xfId="365"/>
    <cellStyle name="normálne 14 2 3" xfId="502"/>
    <cellStyle name="normálne 14 2 4" xfId="642"/>
    <cellStyle name="normálne 14 2 5" xfId="808"/>
    <cellStyle name="normálne 14 2 6" xfId="926"/>
    <cellStyle name="normálne 14 3" xfId="292"/>
    <cellStyle name="normálne 14 4" xfId="430"/>
    <cellStyle name="normálne 14 5" xfId="571"/>
    <cellStyle name="normálne 14 6" xfId="736"/>
    <cellStyle name="normálne 14 7" xfId="854"/>
    <cellStyle name="normálne 14 8" xfId="1245"/>
    <cellStyle name="normálne 15" xfId="113"/>
    <cellStyle name="normálne 15 2" xfId="1222"/>
    <cellStyle name="normálne 16" xfId="112"/>
    <cellStyle name="normálne 16 2" xfId="293"/>
    <cellStyle name="normálne 16 3" xfId="431"/>
    <cellStyle name="normálne 16 4" xfId="572"/>
    <cellStyle name="normálne 16 5" xfId="737"/>
    <cellStyle name="normálne 16 6" xfId="976"/>
    <cellStyle name="normálne 16 7" xfId="1239"/>
    <cellStyle name="normálne 17" xfId="187"/>
    <cellStyle name="normálne 17 2" xfId="366"/>
    <cellStyle name="normálne 17 3" xfId="503"/>
    <cellStyle name="normálne 17 4" xfId="643"/>
    <cellStyle name="normálne 17 5" xfId="809"/>
    <cellStyle name="normálne 17 6" xfId="932"/>
    <cellStyle name="normálne 17 7" xfId="1246"/>
    <cellStyle name="normálne 18" xfId="188"/>
    <cellStyle name="normálne 18 2" xfId="1286"/>
    <cellStyle name="normálne 19" xfId="191"/>
    <cellStyle name="normálne 19 2" xfId="369"/>
    <cellStyle name="normálne 19 2 2" xfId="1304"/>
    <cellStyle name="normálne 19 3" xfId="506"/>
    <cellStyle name="normálne 19 3 2" xfId="1309"/>
    <cellStyle name="normálne 19 4" xfId="645"/>
    <cellStyle name="normálne 19 4 2" xfId="1311"/>
    <cellStyle name="normálne 19 5" xfId="812"/>
    <cellStyle name="normálne 19 5 2" xfId="1318"/>
    <cellStyle name="normálne 19 6" xfId="909"/>
    <cellStyle name="normálne 19 6 2" xfId="1336"/>
    <cellStyle name="normálne 19 7" xfId="1295"/>
    <cellStyle name="normálne 19 8" xfId="1237"/>
    <cellStyle name="normálne 2" xfId="11"/>
    <cellStyle name="normálne 2 10" xfId="979"/>
    <cellStyle name="normálne 2 11" xfId="989"/>
    <cellStyle name="normálne 2 12" xfId="1027"/>
    <cellStyle name="normálne 2 13" xfId="1039"/>
    <cellStyle name="normálne 2 14" xfId="994"/>
    <cellStyle name="normálne 2 15" xfId="1029"/>
    <cellStyle name="normálne 2 16" xfId="1017"/>
    <cellStyle name="normálne 2 17" xfId="980"/>
    <cellStyle name="normálne 2 18" xfId="1072"/>
    <cellStyle name="normálne 2 19" xfId="1085"/>
    <cellStyle name="normálne 2 2" xfId="13"/>
    <cellStyle name="normálne 2 2 10" xfId="1053"/>
    <cellStyle name="normálne 2 2 11" xfId="1051"/>
    <cellStyle name="normálne 2 2 12" xfId="1038"/>
    <cellStyle name="normálne 2 2 13" xfId="1030"/>
    <cellStyle name="normálne 2 2 14" xfId="1007"/>
    <cellStyle name="normálne 2 2 15" xfId="818"/>
    <cellStyle name="normálne 2 2 2" xfId="54"/>
    <cellStyle name="normálne 2 2 3" xfId="202"/>
    <cellStyle name="normálne 2 2 4" xfId="250"/>
    <cellStyle name="normálne 2 2 5" xfId="378"/>
    <cellStyle name="normálne 2 2 6" xfId="662"/>
    <cellStyle name="normálne 2 2 6 2" xfId="982"/>
    <cellStyle name="normálne 2 2 6 3" xfId="1075"/>
    <cellStyle name="normálne 2 2 7" xfId="981"/>
    <cellStyle name="normálne 2 2 8" xfId="992"/>
    <cellStyle name="normálne 2 2 9" xfId="1048"/>
    <cellStyle name="normálne 2 20" xfId="1091"/>
    <cellStyle name="normálne 2 21" xfId="1236"/>
    <cellStyle name="normálne 2 3" xfId="20"/>
    <cellStyle name="normálne 2 4" xfId="29"/>
    <cellStyle name="normálne 2 4 10" xfId="852"/>
    <cellStyle name="normálne 2 4 2" xfId="43"/>
    <cellStyle name="normálne 2 4 2 2" xfId="95"/>
    <cellStyle name="normálne 2 4 2 2 2" xfId="169"/>
    <cellStyle name="normálne 2 4 2 2 2 2" xfId="349"/>
    <cellStyle name="normálne 2 4 2 2 2 3" xfId="486"/>
    <cellStyle name="normálne 2 4 2 2 2 4" xfId="626"/>
    <cellStyle name="normálne 2 4 2 2 2 5" xfId="792"/>
    <cellStyle name="normálne 2 4 2 2 2 6" xfId="940"/>
    <cellStyle name="normálne 2 4 2 2 3" xfId="276"/>
    <cellStyle name="normálne 2 4 2 2 4" xfId="414"/>
    <cellStyle name="normálne 2 4 2 2 5" xfId="555"/>
    <cellStyle name="normálne 2 4 2 2 6" xfId="720"/>
    <cellStyle name="normálne 2 4 2 2 7" xfId="905"/>
    <cellStyle name="normálne 2 4 2 3" xfId="134"/>
    <cellStyle name="normálne 2 4 2 3 2" xfId="314"/>
    <cellStyle name="normálne 2 4 2 3 3" xfId="451"/>
    <cellStyle name="normálne 2 4 2 3 4" xfId="591"/>
    <cellStyle name="normálne 2 4 2 3 5" xfId="757"/>
    <cellStyle name="normálne 2 4 2 3 6" xfId="890"/>
    <cellStyle name="normálne 2 4 2 4" xfId="229"/>
    <cellStyle name="normálne 2 4 2 5" xfId="374"/>
    <cellStyle name="normálne 2 4 2 6" xfId="520"/>
    <cellStyle name="normálne 2 4 2 7" xfId="681"/>
    <cellStyle name="normálne 2 4 2 8" xfId="944"/>
    <cellStyle name="normálne 2 4 3" xfId="67"/>
    <cellStyle name="normálne 2 4 3 2" xfId="106"/>
    <cellStyle name="normálne 2 4 3 2 2" xfId="180"/>
    <cellStyle name="normálne 2 4 3 2 2 2" xfId="360"/>
    <cellStyle name="normálne 2 4 3 2 2 3" xfId="497"/>
    <cellStyle name="normálne 2 4 3 2 2 4" xfId="637"/>
    <cellStyle name="normálne 2 4 3 2 2 5" xfId="803"/>
    <cellStyle name="normálne 2 4 3 2 2 6" xfId="867"/>
    <cellStyle name="normálne 2 4 3 2 3" xfId="287"/>
    <cellStyle name="normálne 2 4 3 2 4" xfId="425"/>
    <cellStyle name="normálne 2 4 3 2 5" xfId="566"/>
    <cellStyle name="normálne 2 4 3 2 6" xfId="731"/>
    <cellStyle name="normálne 2 4 3 2 7" xfId="962"/>
    <cellStyle name="normálne 2 4 3 3" xfId="145"/>
    <cellStyle name="normálne 2 4 3 3 2" xfId="325"/>
    <cellStyle name="normálne 2 4 3 3 3" xfId="462"/>
    <cellStyle name="normálne 2 4 3 3 4" xfId="602"/>
    <cellStyle name="normálne 2 4 3 3 5" xfId="768"/>
    <cellStyle name="normálne 2 4 3 3 6" xfId="946"/>
    <cellStyle name="normálne 2 4 3 4" xfId="249"/>
    <cellStyle name="normálne 2 4 3 5" xfId="389"/>
    <cellStyle name="normálne 2 4 3 6" xfId="531"/>
    <cellStyle name="normálne 2 4 3 7" xfId="695"/>
    <cellStyle name="normálne 2 4 3 8" xfId="934"/>
    <cellStyle name="normálne 2 4 4" xfId="84"/>
    <cellStyle name="normálne 2 4 4 2" xfId="158"/>
    <cellStyle name="normálne 2 4 4 2 2" xfId="338"/>
    <cellStyle name="normálne 2 4 4 2 3" xfId="475"/>
    <cellStyle name="normálne 2 4 4 2 4" xfId="615"/>
    <cellStyle name="normálne 2 4 4 2 5" xfId="781"/>
    <cellStyle name="normálne 2 4 4 2 6" xfId="893"/>
    <cellStyle name="normálne 2 4 4 3" xfId="265"/>
    <cellStyle name="normálne 2 4 4 4" xfId="403"/>
    <cellStyle name="normálne 2 4 4 5" xfId="544"/>
    <cellStyle name="normálne 2 4 4 6" xfId="709"/>
    <cellStyle name="normálne 2 4 4 7" xfId="861"/>
    <cellStyle name="normálne 2 4 5" xfId="123"/>
    <cellStyle name="normálne 2 4 5 2" xfId="303"/>
    <cellStyle name="normálne 2 4 5 3" xfId="440"/>
    <cellStyle name="normálne 2 4 5 4" xfId="580"/>
    <cellStyle name="normálne 2 4 5 5" xfId="746"/>
    <cellStyle name="normálne 2 4 5 6" xfId="850"/>
    <cellStyle name="normálne 2 4 6" xfId="216"/>
    <cellStyle name="normálne 2 4 7" xfId="195"/>
    <cellStyle name="normálne 2 4 8" xfId="509"/>
    <cellStyle name="normálne 2 4 9" xfId="672"/>
    <cellStyle name="normálne 2 5" xfId="23"/>
    <cellStyle name="normálne 2 5 2" xfId="212"/>
    <cellStyle name="normálne 2 5 2 2" xfId="819"/>
    <cellStyle name="normálne 2 5 2 2 2" xfId="1321"/>
    <cellStyle name="normálne 2 5 2 3" xfId="884"/>
    <cellStyle name="normálne 2 5 2 3 2" xfId="1333"/>
    <cellStyle name="normálne 2 5 2 4" xfId="1299"/>
    <cellStyle name="normálne 2 5 3" xfId="294"/>
    <cellStyle name="normálne 2 5 3 2" xfId="855"/>
    <cellStyle name="normálne 2 5 3 2 2" xfId="1329"/>
    <cellStyle name="normálne 2 5 3 3" xfId="972"/>
    <cellStyle name="normálne 2 5 3 3 2" xfId="1341"/>
    <cellStyle name="normálne 2 5 3 4" xfId="1303"/>
    <cellStyle name="normálne 2 5 4" xfId="380"/>
    <cellStyle name="normálne 2 5 4 2" xfId="883"/>
    <cellStyle name="normálne 2 5 4 2 2" xfId="1332"/>
    <cellStyle name="normálne 2 5 4 3" xfId="967"/>
    <cellStyle name="normálne 2 5 4 3 2" xfId="1340"/>
    <cellStyle name="normálne 2 5 4 4" xfId="1306"/>
    <cellStyle name="normálne 2 5 5" xfId="669"/>
    <cellStyle name="normálne 2 5 5 2" xfId="1315"/>
    <cellStyle name="normálne 2 5 6" xfId="835"/>
    <cellStyle name="normálne 2 5 6 2" xfId="1325"/>
    <cellStyle name="normálne 2 5 7" xfId="1293"/>
    <cellStyle name="normálne 2 6" xfId="37"/>
    <cellStyle name="normálne 2 6 2" xfId="72"/>
    <cellStyle name="normálne 2 6 2 2" xfId="110"/>
    <cellStyle name="normálne 2 6 2 2 2" xfId="184"/>
    <cellStyle name="normálne 2 6 2 2 2 2" xfId="364"/>
    <cellStyle name="normálne 2 6 2 2 2 3" xfId="501"/>
    <cellStyle name="normálne 2 6 2 2 2 4" xfId="641"/>
    <cellStyle name="normálne 2 6 2 2 2 5" xfId="807"/>
    <cellStyle name="normálne 2 6 2 2 2 6" xfId="975"/>
    <cellStyle name="normálne 2 6 2 2 3" xfId="291"/>
    <cellStyle name="normálne 2 6 2 2 4" xfId="429"/>
    <cellStyle name="normálne 2 6 2 2 5" xfId="570"/>
    <cellStyle name="normálne 2 6 2 2 6" xfId="735"/>
    <cellStyle name="normálne 2 6 2 2 7" xfId="900"/>
    <cellStyle name="normálne 2 6 2 3" xfId="149"/>
    <cellStyle name="normálne 2 6 2 3 2" xfId="329"/>
    <cellStyle name="normálne 2 6 2 3 3" xfId="466"/>
    <cellStyle name="normálne 2 6 2 3 4" xfId="606"/>
    <cellStyle name="normálne 2 6 2 3 5" xfId="772"/>
    <cellStyle name="normálne 2 6 2 3 6" xfId="924"/>
    <cellStyle name="normálne 2 6 2 4" xfId="254"/>
    <cellStyle name="normálne 2 6 2 5" xfId="393"/>
    <cellStyle name="normálne 2 6 2 6" xfId="535"/>
    <cellStyle name="normálne 2 6 2 7" xfId="699"/>
    <cellStyle name="normálne 2 6 2 8" xfId="866"/>
    <cellStyle name="normálne 2 6 3" xfId="89"/>
    <cellStyle name="normálne 2 6 3 2" xfId="163"/>
    <cellStyle name="normálne 2 6 3 2 2" xfId="343"/>
    <cellStyle name="normálne 2 6 3 2 3" xfId="480"/>
    <cellStyle name="normálne 2 6 3 2 4" xfId="620"/>
    <cellStyle name="normálne 2 6 3 2 5" xfId="786"/>
    <cellStyle name="normálne 2 6 3 2 6" xfId="927"/>
    <cellStyle name="normálne 2 6 3 3" xfId="270"/>
    <cellStyle name="normálne 2 6 3 4" xfId="408"/>
    <cellStyle name="normálne 2 6 3 5" xfId="549"/>
    <cellStyle name="normálne 2 6 3 6" xfId="714"/>
    <cellStyle name="normálne 2 6 3 7" xfId="921"/>
    <cellStyle name="normálne 2 6 4" xfId="128"/>
    <cellStyle name="normálne 2 6 4 2" xfId="308"/>
    <cellStyle name="normálne 2 6 4 3" xfId="445"/>
    <cellStyle name="normálne 2 6 4 4" xfId="585"/>
    <cellStyle name="normálne 2 6 4 5" xfId="751"/>
    <cellStyle name="normálne 2 6 4 6" xfId="817"/>
    <cellStyle name="normálne 2 6 5" xfId="223"/>
    <cellStyle name="normálne 2 6 6" xfId="204"/>
    <cellStyle name="normálne 2 6 7" xfId="514"/>
    <cellStyle name="normálne 2 6 8" xfId="676"/>
    <cellStyle name="normálne 2 6 9" xfId="879"/>
    <cellStyle name="normálne 2 7" xfId="53"/>
    <cellStyle name="normálne 2 7 2" xfId="100"/>
    <cellStyle name="normálne 2 7 2 2" xfId="174"/>
    <cellStyle name="normálne 2 7 2 2 2" xfId="354"/>
    <cellStyle name="normálne 2 7 2 2 3" xfId="491"/>
    <cellStyle name="normálne 2 7 2 2 4" xfId="631"/>
    <cellStyle name="normálne 2 7 2 2 5" xfId="797"/>
    <cellStyle name="normálne 2 7 2 2 6" xfId="871"/>
    <cellStyle name="normálne 2 7 2 3" xfId="281"/>
    <cellStyle name="normálne 2 7 2 4" xfId="419"/>
    <cellStyle name="normálne 2 7 2 5" xfId="560"/>
    <cellStyle name="normálne 2 7 2 6" xfId="725"/>
    <cellStyle name="normálne 2 7 2 7" xfId="966"/>
    <cellStyle name="normálne 2 7 3" xfId="139"/>
    <cellStyle name="normálne 2 7 3 2" xfId="319"/>
    <cellStyle name="normálne 2 7 3 3" xfId="456"/>
    <cellStyle name="normálne 2 7 3 4" xfId="596"/>
    <cellStyle name="normálne 2 7 3 5" xfId="762"/>
    <cellStyle name="normálne 2 7 3 6" xfId="933"/>
    <cellStyle name="normálne 2 7 4" xfId="238"/>
    <cellStyle name="normálne 2 7 5" xfId="382"/>
    <cellStyle name="normálne 2 7 6" xfId="525"/>
    <cellStyle name="normálne 2 7 7" xfId="688"/>
    <cellStyle name="normálne 2 7 8" xfId="824"/>
    <cellStyle name="normálne 2 8" xfId="78"/>
    <cellStyle name="normálne 2 8 2" xfId="152"/>
    <cellStyle name="normálne 2 8 2 2" xfId="332"/>
    <cellStyle name="normálne 2 8 2 3" xfId="469"/>
    <cellStyle name="normálne 2 8 2 4" xfId="609"/>
    <cellStyle name="normálne 2 8 2 5" xfId="775"/>
    <cellStyle name="normálne 2 8 2 6" xfId="832"/>
    <cellStyle name="normálne 2 8 3" xfId="259"/>
    <cellStyle name="normálne 2 8 4" xfId="397"/>
    <cellStyle name="normálne 2 8 5" xfId="538"/>
    <cellStyle name="normálne 2 8 6" xfId="703"/>
    <cellStyle name="normálne 2 8 7" xfId="877"/>
    <cellStyle name="normálne 2 9" xfId="117"/>
    <cellStyle name="normálne 2 9 2" xfId="297"/>
    <cellStyle name="normálne 2 9 3" xfId="434"/>
    <cellStyle name="normálne 2 9 4" xfId="574"/>
    <cellStyle name="normálne 2 9 5" xfId="740"/>
    <cellStyle name="normálne 2 9 6" xfId="829"/>
    <cellStyle name="normálne 20" xfId="193"/>
    <cellStyle name="normálne 20 2" xfId="1297"/>
    <cellStyle name="normálne 20 3" xfId="1247"/>
    <cellStyle name="normálne 21" xfId="194"/>
    <cellStyle name="normálne 21 2" xfId="1226"/>
    <cellStyle name="normálne 22" xfId="201"/>
    <cellStyle name="normálne 22 2" xfId="1271"/>
    <cellStyle name="normálne 23" xfId="233"/>
    <cellStyle name="normálne 23 2" xfId="1228"/>
    <cellStyle name="normálne 24" xfId="647"/>
    <cellStyle name="normálne 24 2" xfId="693"/>
    <cellStyle name="normálne 24 3" xfId="916"/>
    <cellStyle name="normálne 24 4" xfId="1227"/>
    <cellStyle name="normálne 25" xfId="978"/>
    <cellStyle name="normálne 25 2" xfId="1241"/>
    <cellStyle name="normálne 26" xfId="1016"/>
    <cellStyle name="normálne 26 2" xfId="1273"/>
    <cellStyle name="normálne 27" xfId="995"/>
    <cellStyle name="normálne 27 2" xfId="1220"/>
    <cellStyle name="normálne 28" xfId="1009"/>
    <cellStyle name="normálne 29" xfId="1013"/>
    <cellStyle name="normálne 3" xfId="17"/>
    <cellStyle name="normálne 3 10" xfId="395"/>
    <cellStyle name="normálne 3 11" xfId="650"/>
    <cellStyle name="normálne 3 11 2" xfId="984"/>
    <cellStyle name="normálne 3 11 3" xfId="1077"/>
    <cellStyle name="normálne 3 12" xfId="1005"/>
    <cellStyle name="normálne 3 13" xfId="1050"/>
    <cellStyle name="normálne 3 14" xfId="1065"/>
    <cellStyle name="normálne 3 15" xfId="999"/>
    <cellStyle name="normálne 3 16" xfId="1040"/>
    <cellStyle name="normálne 3 17" xfId="1062"/>
    <cellStyle name="normálne 3 18" xfId="1004"/>
    <cellStyle name="normálne 3 19" xfId="1006"/>
    <cellStyle name="normálne 3 2" xfId="31"/>
    <cellStyle name="normálne 3 2 10" xfId="844"/>
    <cellStyle name="normálne 3 2 2" xfId="44"/>
    <cellStyle name="normálne 3 2 2 2" xfId="96"/>
    <cellStyle name="normálne 3 2 2 2 2" xfId="170"/>
    <cellStyle name="normálne 3 2 2 2 2 2" xfId="350"/>
    <cellStyle name="normálne 3 2 2 2 2 3" xfId="487"/>
    <cellStyle name="normálne 3 2 2 2 2 4" xfId="627"/>
    <cellStyle name="normálne 3 2 2 2 2 5" xfId="793"/>
    <cellStyle name="normálne 3 2 2 2 2 6" xfId="891"/>
    <cellStyle name="normálne 3 2 2 2 3" xfId="277"/>
    <cellStyle name="normálne 3 2 2 2 4" xfId="415"/>
    <cellStyle name="normálne 3 2 2 2 5" xfId="556"/>
    <cellStyle name="normálne 3 2 2 2 6" xfId="721"/>
    <cellStyle name="normálne 3 2 2 2 7" xfId="859"/>
    <cellStyle name="normálne 3 2 2 3" xfId="135"/>
    <cellStyle name="normálne 3 2 2 3 2" xfId="315"/>
    <cellStyle name="normálne 3 2 2 3 3" xfId="452"/>
    <cellStyle name="normálne 3 2 2 3 4" xfId="592"/>
    <cellStyle name="normálne 3 2 2 3 5" xfId="758"/>
    <cellStyle name="normálne 3 2 2 3 6" xfId="842"/>
    <cellStyle name="normálne 3 2 2 4" xfId="230"/>
    <cellStyle name="normálne 3 2 2 5" xfId="375"/>
    <cellStyle name="normálne 3 2 2 6" xfId="521"/>
    <cellStyle name="normálne 3 2 2 7" xfId="682"/>
    <cellStyle name="normálne 3 2 2 8" xfId="895"/>
    <cellStyle name="normálne 3 2 3" xfId="69"/>
    <cellStyle name="normálne 3 2 3 2" xfId="107"/>
    <cellStyle name="normálne 3 2 3 2 2" xfId="181"/>
    <cellStyle name="normálne 3 2 3 2 2 2" xfId="361"/>
    <cellStyle name="normálne 3 2 3 2 2 3" xfId="498"/>
    <cellStyle name="normálne 3 2 3 2 2 4" xfId="638"/>
    <cellStyle name="normálne 3 2 3 2 2 5" xfId="804"/>
    <cellStyle name="normálne 3 2 3 2 2 6" xfId="948"/>
    <cellStyle name="normálne 3 2 3 2 3" xfId="288"/>
    <cellStyle name="normálne 3 2 3 2 4" xfId="426"/>
    <cellStyle name="normálne 3 2 3 2 5" xfId="567"/>
    <cellStyle name="normálne 3 2 3 2 6" xfId="732"/>
    <cellStyle name="normálne 3 2 3 2 7" xfId="914"/>
    <cellStyle name="normálne 3 2 3 3" xfId="146"/>
    <cellStyle name="normálne 3 2 3 3 2" xfId="326"/>
    <cellStyle name="normálne 3 2 3 3 3" xfId="463"/>
    <cellStyle name="normálne 3 2 3 3 4" xfId="603"/>
    <cellStyle name="normálne 3 2 3 3 5" xfId="769"/>
    <cellStyle name="normálne 3 2 3 3 6" xfId="897"/>
    <cellStyle name="normálne 3 2 3 4" xfId="251"/>
    <cellStyle name="normálne 3 2 3 5" xfId="390"/>
    <cellStyle name="normálne 3 2 3 6" xfId="532"/>
    <cellStyle name="normálne 3 2 3 7" xfId="696"/>
    <cellStyle name="normálne 3 2 3 8" xfId="834"/>
    <cellStyle name="normálne 3 2 4" xfId="85"/>
    <cellStyle name="normálne 3 2 4 2" xfId="159"/>
    <cellStyle name="normálne 3 2 4 2 2" xfId="339"/>
    <cellStyle name="normálne 3 2 4 2 3" xfId="476"/>
    <cellStyle name="normálne 3 2 4 2 4" xfId="616"/>
    <cellStyle name="normálne 3 2 4 2 5" xfId="782"/>
    <cellStyle name="normálne 3 2 4 2 6" xfId="847"/>
    <cellStyle name="normálne 3 2 4 3" xfId="266"/>
    <cellStyle name="normálne 3 2 4 4" xfId="404"/>
    <cellStyle name="normálne 3 2 4 5" xfId="545"/>
    <cellStyle name="normálne 3 2 4 6" xfId="710"/>
    <cellStyle name="normálne 3 2 4 7" xfId="943"/>
    <cellStyle name="normálne 3 2 5" xfId="124"/>
    <cellStyle name="normálne 3 2 5 2" xfId="304"/>
    <cellStyle name="normálne 3 2 5 3" xfId="441"/>
    <cellStyle name="normálne 3 2 5 4" xfId="581"/>
    <cellStyle name="normálne 3 2 5 5" xfId="747"/>
    <cellStyle name="normálne 3 2 5 6" xfId="971"/>
    <cellStyle name="normálne 3 2 6" xfId="217"/>
    <cellStyle name="normálne 3 2 7" xfId="295"/>
    <cellStyle name="normálne 3 2 8" xfId="510"/>
    <cellStyle name="normálne 3 2 9" xfId="664"/>
    <cellStyle name="normálne 3 20" xfId="878"/>
    <cellStyle name="normálne 3 21" xfId="1086"/>
    <cellStyle name="normálne 3 22" xfId="1095"/>
    <cellStyle name="normálne 3 23" xfId="1102"/>
    <cellStyle name="normálne 3 24" xfId="1109"/>
    <cellStyle name="normálne 3 25" xfId="1116"/>
    <cellStyle name="normálne 3 26" xfId="1123"/>
    <cellStyle name="normálne 3 27" xfId="1129"/>
    <cellStyle name="normálne 3 28" xfId="1135"/>
    <cellStyle name="normálne 3 29" xfId="1141"/>
    <cellStyle name="normálne 3 3" xfId="38"/>
    <cellStyle name="normálne 3 3 2" xfId="90"/>
    <cellStyle name="normálne 3 3 2 2" xfId="164"/>
    <cellStyle name="normálne 3 3 2 2 2" xfId="344"/>
    <cellStyle name="normálne 3 3 2 2 3" xfId="481"/>
    <cellStyle name="normálne 3 3 2 2 4" xfId="621"/>
    <cellStyle name="normálne 3 3 2 2 5" xfId="787"/>
    <cellStyle name="normálne 3 3 2 2 6" xfId="841"/>
    <cellStyle name="normálne 3 3 2 3" xfId="271"/>
    <cellStyle name="normálne 3 3 2 4" xfId="409"/>
    <cellStyle name="normálne 3 3 2 5" xfId="550"/>
    <cellStyle name="normálne 3 3 2 6" xfId="715"/>
    <cellStyle name="normálne 3 3 2 7" xfId="874"/>
    <cellStyle name="normálne 3 3 3" xfId="129"/>
    <cellStyle name="normálne 3 3 3 2" xfId="309"/>
    <cellStyle name="normálne 3 3 3 3" xfId="446"/>
    <cellStyle name="normálne 3 3 3 4" xfId="586"/>
    <cellStyle name="normálne 3 3 3 5" xfId="752"/>
    <cellStyle name="normálne 3 3 3 6" xfId="816"/>
    <cellStyle name="normálne 3 3 4" xfId="224"/>
    <cellStyle name="normálne 3 3 5" xfId="236"/>
    <cellStyle name="normálne 3 3 6" xfId="515"/>
    <cellStyle name="normálne 3 3 7" xfId="677"/>
    <cellStyle name="normálne 3 3 8" xfId="827"/>
    <cellStyle name="normálne 3 30" xfId="1147"/>
    <cellStyle name="normálne 3 4" xfId="58"/>
    <cellStyle name="normálne 3 4 2" xfId="101"/>
    <cellStyle name="normálne 3 4 2 2" xfId="175"/>
    <cellStyle name="normálne 3 4 2 2 2" xfId="355"/>
    <cellStyle name="normálne 3 4 2 2 3" xfId="492"/>
    <cellStyle name="normálne 3 4 2 2 4" xfId="632"/>
    <cellStyle name="normálne 3 4 2 2 5" xfId="798"/>
    <cellStyle name="normálne 3 4 2 2 6" xfId="935"/>
    <cellStyle name="normálne 3 4 2 3" xfId="282"/>
    <cellStyle name="normálne 3 4 2 4" xfId="420"/>
    <cellStyle name="normálne 3 4 2 5" xfId="561"/>
    <cellStyle name="normálne 3 4 2 6" xfId="726"/>
    <cellStyle name="normálne 3 4 2 7" xfId="919"/>
    <cellStyle name="normálne 3 4 3" xfId="140"/>
    <cellStyle name="normálne 3 4 3 2" xfId="320"/>
    <cellStyle name="normálne 3 4 3 3" xfId="457"/>
    <cellStyle name="normálne 3 4 3 4" xfId="597"/>
    <cellStyle name="normálne 3 4 3 5" xfId="763"/>
    <cellStyle name="normálne 3 4 3 6" xfId="886"/>
    <cellStyle name="normálne 3 4 4" xfId="241"/>
    <cellStyle name="normálne 3 4 5" xfId="384"/>
    <cellStyle name="normálne 3 4 6" xfId="526"/>
    <cellStyle name="normálne 3 4 7" xfId="689"/>
    <cellStyle name="normálne 3 4 8" xfId="903"/>
    <cellStyle name="normálne 3 5" xfId="79"/>
    <cellStyle name="normálne 3 5 2" xfId="153"/>
    <cellStyle name="normálne 3 5 2 2" xfId="333"/>
    <cellStyle name="normálne 3 5 2 3" xfId="470"/>
    <cellStyle name="normálne 3 5 2 4" xfId="610"/>
    <cellStyle name="normálne 3 5 2 5" xfId="776"/>
    <cellStyle name="normálne 3 5 2 6" xfId="825"/>
    <cellStyle name="normálne 3 5 3" xfId="260"/>
    <cellStyle name="normálne 3 5 4" xfId="398"/>
    <cellStyle name="normálne 3 5 5" xfId="539"/>
    <cellStyle name="normálne 3 5 6" xfId="704"/>
    <cellStyle name="normálne 3 5 7" xfId="930"/>
    <cellStyle name="normálne 3 6" xfId="118"/>
    <cellStyle name="normálne 3 6 2" xfId="298"/>
    <cellStyle name="normálne 3 6 3" xfId="435"/>
    <cellStyle name="normálne 3 6 4" xfId="575"/>
    <cellStyle name="normálne 3 6 5" xfId="741"/>
    <cellStyle name="normálne 3 6 6" xfId="956"/>
    <cellStyle name="normálne 3 7" xfId="189"/>
    <cellStyle name="normálne 3 7 2" xfId="368"/>
    <cellStyle name="normálne 3 7 3" xfId="505"/>
    <cellStyle name="normálne 3 7 4" xfId="644"/>
    <cellStyle name="normálne 3 7 5" xfId="810"/>
    <cellStyle name="normálne 3 7 6" xfId="828"/>
    <cellStyle name="normálne 3 8" xfId="206"/>
    <cellStyle name="normálne 3 9" xfId="244"/>
    <cellStyle name="normálne 30" xfId="1074"/>
    <cellStyle name="normálne 31" xfId="1001"/>
    <cellStyle name="normálne 32" xfId="1066"/>
    <cellStyle name="normálne 33" xfId="8"/>
    <cellStyle name="normálne 33 10" xfId="659"/>
    <cellStyle name="normálne 33 11" xfId="673"/>
    <cellStyle name="normálne 33 2" xfId="28"/>
    <cellStyle name="normálne 33 2 10" xfId="898"/>
    <cellStyle name="normálne 33 2 2" xfId="42"/>
    <cellStyle name="normálne 33 2 2 2" xfId="94"/>
    <cellStyle name="normálne 33 2 2 2 2" xfId="168"/>
    <cellStyle name="normálne 33 2 2 2 2 2" xfId="348"/>
    <cellStyle name="normálne 33 2 2 2 2 3" xfId="485"/>
    <cellStyle name="normálne 33 2 2 2 2 4" xfId="625"/>
    <cellStyle name="normálne 33 2 2 2 2 5" xfId="791"/>
    <cellStyle name="normálne 33 2 2 2 2 6" xfId="858"/>
    <cellStyle name="normálne 33 2 2 2 3" xfId="275"/>
    <cellStyle name="normálne 33 2 2 2 4" xfId="413"/>
    <cellStyle name="normálne 33 2 2 2 5" xfId="554"/>
    <cellStyle name="normálne 33 2 2 2 6" xfId="719"/>
    <cellStyle name="normálne 33 2 2 2 7" xfId="952"/>
    <cellStyle name="normálne 33 2 2 3" xfId="133"/>
    <cellStyle name="normálne 33 2 2 3 2" xfId="313"/>
    <cellStyle name="normálne 33 2 2 3 3" xfId="450"/>
    <cellStyle name="normálne 33 2 2 3 4" xfId="590"/>
    <cellStyle name="normálne 33 2 2 3 5" xfId="756"/>
    <cellStyle name="normálne 33 2 2 3 6" xfId="938"/>
    <cellStyle name="normálne 33 2 2 4" xfId="228"/>
    <cellStyle name="normálne 33 2 2 5" xfId="373"/>
    <cellStyle name="normálne 33 2 2 6" xfId="519"/>
    <cellStyle name="normálne 33 2 2 7" xfId="680"/>
    <cellStyle name="normálne 33 2 2 8" xfId="862"/>
    <cellStyle name="normálne 33 2 3" xfId="66"/>
    <cellStyle name="normálne 33 2 3 2" xfId="105"/>
    <cellStyle name="normálne 33 2 3 2 2" xfId="179"/>
    <cellStyle name="normálne 33 2 3 2 2 2" xfId="359"/>
    <cellStyle name="normálne 33 2 3 2 2 3" xfId="496"/>
    <cellStyle name="normálne 33 2 3 2 2 4" xfId="636"/>
    <cellStyle name="normálne 33 2 3 2 2 5" xfId="802"/>
    <cellStyle name="normálne 33 2 3 2 2 6" xfId="913"/>
    <cellStyle name="normálne 33 2 3 2 3" xfId="286"/>
    <cellStyle name="normálne 33 2 3 2 4" xfId="424"/>
    <cellStyle name="normálne 33 2 3 2 5" xfId="565"/>
    <cellStyle name="normálne 33 2 3 2 6" xfId="730"/>
    <cellStyle name="normálne 33 2 3 2 7" xfId="839"/>
    <cellStyle name="normálne 33 2 3 3" xfId="144"/>
    <cellStyle name="normálne 33 2 3 3 2" xfId="324"/>
    <cellStyle name="normálne 33 2 3 3 3" xfId="461"/>
    <cellStyle name="normálne 33 2 3 3 4" xfId="601"/>
    <cellStyle name="normálne 33 2 3 3 5" xfId="767"/>
    <cellStyle name="normálne 33 2 3 3 6" xfId="865"/>
    <cellStyle name="normálne 33 2 3 4" xfId="248"/>
    <cellStyle name="normálne 33 2 3 5" xfId="388"/>
    <cellStyle name="normálne 33 2 3 6" xfId="530"/>
    <cellStyle name="normálne 33 2 3 7" xfId="694"/>
    <cellStyle name="normálne 33 2 3 8" xfId="870"/>
    <cellStyle name="normálne 33 2 4" xfId="83"/>
    <cellStyle name="normálne 33 2 4 2" xfId="157"/>
    <cellStyle name="normálne 33 2 4 2 2" xfId="337"/>
    <cellStyle name="normálne 33 2 4 2 3" xfId="474"/>
    <cellStyle name="normálne 33 2 4 2 4" xfId="614"/>
    <cellStyle name="normálne 33 2 4 2 5" xfId="780"/>
    <cellStyle name="normálne 33 2 4 2 6" xfId="942"/>
    <cellStyle name="normálne 33 2 4 3" xfId="264"/>
    <cellStyle name="normálne 33 2 4 4" xfId="402"/>
    <cellStyle name="normálne 33 2 4 5" xfId="543"/>
    <cellStyle name="normálne 33 2 4 6" xfId="708"/>
    <cellStyle name="normálne 33 2 4 7" xfId="907"/>
    <cellStyle name="normálne 33 2 5" xfId="122"/>
    <cellStyle name="normálne 33 2 5 2" xfId="302"/>
    <cellStyle name="normálne 33 2 5 3" xfId="439"/>
    <cellStyle name="normálne 33 2 5 4" xfId="579"/>
    <cellStyle name="normálne 33 2 5 5" xfId="745"/>
    <cellStyle name="normálne 33 2 5 6" xfId="896"/>
    <cellStyle name="normálne 33 2 6" xfId="215"/>
    <cellStyle name="normálne 33 2 7" xfId="203"/>
    <cellStyle name="normálne 33 2 8" xfId="508"/>
    <cellStyle name="normálne 33 2 9" xfId="671"/>
    <cellStyle name="normálne 33 3" xfId="36"/>
    <cellStyle name="normálne 33 3 2" xfId="88"/>
    <cellStyle name="normálne 33 3 2 2" xfId="162"/>
    <cellStyle name="normálne 33 3 2 2 2" xfId="342"/>
    <cellStyle name="normálne 33 3 2 2 3" xfId="479"/>
    <cellStyle name="normálne 33 3 2 2 4" xfId="619"/>
    <cellStyle name="normálne 33 3 2 2 5" xfId="785"/>
    <cellStyle name="normálne 33 3 2 2 6" xfId="873"/>
    <cellStyle name="normálne 33 3 2 3" xfId="269"/>
    <cellStyle name="normálne 33 3 2 4" xfId="407"/>
    <cellStyle name="normálne 33 3 2 5" xfId="548"/>
    <cellStyle name="normálne 33 3 2 6" xfId="713"/>
    <cellStyle name="normálne 33 3 2 7" xfId="969"/>
    <cellStyle name="normálne 33 3 3" xfId="127"/>
    <cellStyle name="normálne 33 3 3 2" xfId="307"/>
    <cellStyle name="normálne 33 3 3 3" xfId="444"/>
    <cellStyle name="normálne 33 3 3 4" xfId="584"/>
    <cellStyle name="normálne 33 3 3 5" xfId="750"/>
    <cellStyle name="normálne 33 3 3 6" xfId="882"/>
    <cellStyle name="normálne 33 3 4" xfId="222"/>
    <cellStyle name="normálne 33 3 5" xfId="239"/>
    <cellStyle name="normálne 33 3 6" xfId="513"/>
    <cellStyle name="normálne 33 3 7" xfId="675"/>
    <cellStyle name="normálne 33 3 8" xfId="931"/>
    <cellStyle name="normálne 33 4" xfId="52"/>
    <cellStyle name="normálne 33 4 2" xfId="99"/>
    <cellStyle name="normálne 33 4 2 2" xfId="173"/>
    <cellStyle name="normálne 33 4 2 2 2" xfId="353"/>
    <cellStyle name="normálne 33 4 2 2 3" xfId="490"/>
    <cellStyle name="normálne 33 4 2 2 4" xfId="630"/>
    <cellStyle name="normálne 33 4 2 2 5" xfId="796"/>
    <cellStyle name="normálne 33 4 2 2 6" xfId="918"/>
    <cellStyle name="normálne 33 4 2 3" xfId="280"/>
    <cellStyle name="normálne 33 4 2 4" xfId="418"/>
    <cellStyle name="normálne 33 4 2 5" xfId="559"/>
    <cellStyle name="normálne 33 4 2 6" xfId="724"/>
    <cellStyle name="normálne 33 4 2 7" xfId="846"/>
    <cellStyle name="normálne 33 4 3" xfId="138"/>
    <cellStyle name="normálne 33 4 3 2" xfId="318"/>
    <cellStyle name="normálne 33 4 3 3" xfId="455"/>
    <cellStyle name="normálne 33 4 3 4" xfId="595"/>
    <cellStyle name="normálne 33 4 3 5" xfId="761"/>
    <cellStyle name="normálne 33 4 3 6" xfId="869"/>
    <cellStyle name="normálne 33 4 4" xfId="237"/>
    <cellStyle name="normálne 33 4 5" xfId="381"/>
    <cellStyle name="normálne 33 4 6" xfId="524"/>
    <cellStyle name="normálne 33 4 7" xfId="687"/>
    <cellStyle name="normálne 33 4 8" xfId="667"/>
    <cellStyle name="normálne 33 5" xfId="77"/>
    <cellStyle name="normálne 33 5 2" xfId="151"/>
    <cellStyle name="normálne 33 5 2 2" xfId="331"/>
    <cellStyle name="normálne 33 5 2 3" xfId="468"/>
    <cellStyle name="normálne 33 5 2 4" xfId="608"/>
    <cellStyle name="normálne 33 5 2 5" xfId="774"/>
    <cellStyle name="normálne 33 5 2 6" xfId="929"/>
    <cellStyle name="normálne 33 5 3" xfId="258"/>
    <cellStyle name="normálne 33 5 4" xfId="396"/>
    <cellStyle name="normálne 33 5 5" xfId="537"/>
    <cellStyle name="normálne 33 5 6" xfId="702"/>
    <cellStyle name="normálne 33 5 7" xfId="925"/>
    <cellStyle name="normálne 33 6" xfId="116"/>
    <cellStyle name="normálne 33 6 2" xfId="296"/>
    <cellStyle name="normálne 33 6 3" xfId="433"/>
    <cellStyle name="normálne 33 6 4" xfId="573"/>
    <cellStyle name="normálne 33 6 5" xfId="739"/>
    <cellStyle name="normálne 33 6 6" xfId="880"/>
    <cellStyle name="normálne 33 7" xfId="199"/>
    <cellStyle name="normálne 33 8" xfId="247"/>
    <cellStyle name="normálne 33 9" xfId="504"/>
    <cellStyle name="normálne 34" xfId="661"/>
    <cellStyle name="normálne 35" xfId="1209"/>
    <cellStyle name="normálne 35 2" xfId="1354"/>
    <cellStyle name="normálne 36" xfId="1207"/>
    <cellStyle name="normálne 37" xfId="1094"/>
    <cellStyle name="normálne 38" xfId="1093"/>
    <cellStyle name="normálne 39" xfId="1101"/>
    <cellStyle name="normálne 4" xfId="18"/>
    <cellStyle name="normálne 4 10" xfId="651"/>
    <cellStyle name="normálne 4 10 2" xfId="985"/>
    <cellStyle name="normálne 4 10 3" xfId="1078"/>
    <cellStyle name="normálne 4 11" xfId="993"/>
    <cellStyle name="normálne 4 12" xfId="1055"/>
    <cellStyle name="normálne 4 13" xfId="1044"/>
    <cellStyle name="normálne 4 14" xfId="1034"/>
    <cellStyle name="normálne 4 15" xfId="1000"/>
    <cellStyle name="normálne 4 16" xfId="1023"/>
    <cellStyle name="normálne 4 17" xfId="1028"/>
    <cellStyle name="normálne 4 18" xfId="1045"/>
    <cellStyle name="normálne 4 19" xfId="811"/>
    <cellStyle name="normálne 4 2" xfId="32"/>
    <cellStyle name="normálne 4 2 10" xfId="964"/>
    <cellStyle name="normálne 4 2 2" xfId="45"/>
    <cellStyle name="normálne 4 2 2 2" xfId="97"/>
    <cellStyle name="normálne 4 2 2 2 2" xfId="171"/>
    <cellStyle name="normálne 4 2 2 2 2 2" xfId="351"/>
    <cellStyle name="normálne 4 2 2 2 2 3" xfId="488"/>
    <cellStyle name="normálne 4 2 2 2 2 4" xfId="628"/>
    <cellStyle name="normálne 4 2 2 2 2 5" xfId="794"/>
    <cellStyle name="normálne 4 2 2 2 2 6" xfId="845"/>
    <cellStyle name="normálne 4 2 2 2 3" xfId="278"/>
    <cellStyle name="normálne 4 2 2 2 4" xfId="416"/>
    <cellStyle name="normálne 4 2 2 2 5" xfId="557"/>
    <cellStyle name="normálne 4 2 2 2 6" xfId="722"/>
    <cellStyle name="normálne 4 2 2 2 7" xfId="941"/>
    <cellStyle name="normálne 4 2 2 3" xfId="136"/>
    <cellStyle name="normálne 4 2 2 3 2" xfId="316"/>
    <cellStyle name="normálne 4 2 2 3 3" xfId="453"/>
    <cellStyle name="normálne 4 2 2 3 4" xfId="593"/>
    <cellStyle name="normálne 4 2 2 3 5" xfId="759"/>
    <cellStyle name="normálne 4 2 2 3 6" xfId="963"/>
    <cellStyle name="normálne 4 2 2 4" xfId="231"/>
    <cellStyle name="normálne 4 2 2 5" xfId="376"/>
    <cellStyle name="normálne 4 2 2 6" xfId="522"/>
    <cellStyle name="normálne 4 2 2 7" xfId="683"/>
    <cellStyle name="normálne 4 2 2 8" xfId="849"/>
    <cellStyle name="normálne 4 2 3" xfId="70"/>
    <cellStyle name="normálne 4 2 3 2" xfId="108"/>
    <cellStyle name="normálne 4 2 3 2 2" xfId="182"/>
    <cellStyle name="normálne 4 2 3 2 2 2" xfId="362"/>
    <cellStyle name="normálne 4 2 3 2 2 3" xfId="499"/>
    <cellStyle name="normálne 4 2 3 2 2 4" xfId="639"/>
    <cellStyle name="normálne 4 2 3 2 2 5" xfId="805"/>
    <cellStyle name="normálne 4 2 3 2 2 6" xfId="899"/>
    <cellStyle name="normálne 4 2 3 2 3" xfId="289"/>
    <cellStyle name="normálne 4 2 3 2 4" xfId="427"/>
    <cellStyle name="normálne 4 2 3 2 5" xfId="568"/>
    <cellStyle name="normálne 4 2 3 2 6" xfId="733"/>
    <cellStyle name="normálne 4 2 3 2 7" xfId="868"/>
    <cellStyle name="normálne 4 2 3 3" xfId="147"/>
    <cellStyle name="normálne 4 2 3 3 2" xfId="327"/>
    <cellStyle name="normálne 4 2 3 3 3" xfId="464"/>
    <cellStyle name="normálne 4 2 3 3 4" xfId="604"/>
    <cellStyle name="normálne 4 2 3 3 5" xfId="770"/>
    <cellStyle name="normálne 4 2 3 3 6" xfId="851"/>
    <cellStyle name="normálne 4 2 3 4" xfId="252"/>
    <cellStyle name="normálne 4 2 3 5" xfId="391"/>
    <cellStyle name="normálne 4 2 3 6" xfId="533"/>
    <cellStyle name="normálne 4 2 3 7" xfId="697"/>
    <cellStyle name="normálne 4 2 3 8" xfId="959"/>
    <cellStyle name="normálne 4 2 4" xfId="86"/>
    <cellStyle name="normálne 4 2 4 2" xfId="160"/>
    <cellStyle name="normálne 4 2 4 2 2" xfId="340"/>
    <cellStyle name="normálne 4 2 4 2 3" xfId="477"/>
    <cellStyle name="normálne 4 2 4 2 4" xfId="617"/>
    <cellStyle name="normálne 4 2 4 2 5" xfId="783"/>
    <cellStyle name="normálne 4 2 4 2 6" xfId="968"/>
    <cellStyle name="normálne 4 2 4 3" xfId="267"/>
    <cellStyle name="normálne 4 2 4 4" xfId="405"/>
    <cellStyle name="normálne 4 2 4 5" xfId="546"/>
    <cellStyle name="normálne 4 2 4 6" xfId="711"/>
    <cellStyle name="normálne 4 2 4 7" xfId="894"/>
    <cellStyle name="normálne 4 2 5" xfId="125"/>
    <cellStyle name="normálne 4 2 5 2" xfId="305"/>
    <cellStyle name="normálne 4 2 5 3" xfId="442"/>
    <cellStyle name="normálne 4 2 5 4" xfId="582"/>
    <cellStyle name="normálne 4 2 5 5" xfId="748"/>
    <cellStyle name="normálne 4 2 5 6" xfId="923"/>
    <cellStyle name="normálne 4 2 6" xfId="218"/>
    <cellStyle name="normálne 4 2 7" xfId="257"/>
    <cellStyle name="normálne 4 2 8" xfId="511"/>
    <cellStyle name="normálne 4 2 9" xfId="665"/>
    <cellStyle name="normálne 4 20" xfId="1090"/>
    <cellStyle name="normálne 4 21" xfId="1096"/>
    <cellStyle name="normálne 4 22" xfId="1103"/>
    <cellStyle name="normálne 4 23" xfId="1110"/>
    <cellStyle name="normálne 4 24" xfId="1117"/>
    <cellStyle name="normálne 4 25" xfId="1124"/>
    <cellStyle name="normálne 4 26" xfId="1130"/>
    <cellStyle name="normálne 4 27" xfId="1136"/>
    <cellStyle name="normálne 4 28" xfId="1142"/>
    <cellStyle name="normálne 4 29" xfId="1148"/>
    <cellStyle name="normálne 4 3" xfId="39"/>
    <cellStyle name="normálne 4 3 2" xfId="91"/>
    <cellStyle name="normálne 4 3 2 2" xfId="165"/>
    <cellStyle name="normálne 4 3 2 2 2" xfId="345"/>
    <cellStyle name="normálne 4 3 2 2 3" xfId="482"/>
    <cellStyle name="normálne 4 3 2 2 4" xfId="622"/>
    <cellStyle name="normálne 4 3 2 2 5" xfId="788"/>
    <cellStyle name="normálne 4 3 2 2 6" xfId="822"/>
    <cellStyle name="normálne 4 3 2 3" xfId="272"/>
    <cellStyle name="normálne 4 3 2 4" xfId="410"/>
    <cellStyle name="normálne 4 3 2 5" xfId="551"/>
    <cellStyle name="normálne 4 3 2 6" xfId="716"/>
    <cellStyle name="normálne 4 3 2 7" xfId="928"/>
    <cellStyle name="normálne 4 3 3" xfId="130"/>
    <cellStyle name="normálne 4 3 3 2" xfId="310"/>
    <cellStyle name="normálne 4 3 3 3" xfId="447"/>
    <cellStyle name="normálne 4 3 3 4" xfId="587"/>
    <cellStyle name="normálne 4 3 3 5" xfId="753"/>
    <cellStyle name="normálne 4 3 3 6" xfId="950"/>
    <cellStyle name="normálne 4 3 4" xfId="225"/>
    <cellStyle name="normálne 4 3 5" xfId="240"/>
    <cellStyle name="normálne 4 3 6" xfId="516"/>
    <cellStyle name="normálne 4 3 7" xfId="678"/>
    <cellStyle name="normálne 4 3 8" xfId="955"/>
    <cellStyle name="normálne 4 30" xfId="1264"/>
    <cellStyle name="normálne 4 4" xfId="59"/>
    <cellStyle name="normálne 4 4 2" xfId="102"/>
    <cellStyle name="normálne 4 4 2 2" xfId="176"/>
    <cellStyle name="normálne 4 4 2 2 2" xfId="356"/>
    <cellStyle name="normálne 4 4 2 2 3" xfId="493"/>
    <cellStyle name="normálne 4 4 2 2 4" xfId="633"/>
    <cellStyle name="normálne 4 4 2 2 5" xfId="799"/>
    <cellStyle name="normálne 4 4 2 2 6" xfId="888"/>
    <cellStyle name="normálne 4 4 2 3" xfId="283"/>
    <cellStyle name="normálne 4 4 2 4" xfId="421"/>
    <cellStyle name="normálne 4 4 2 5" xfId="562"/>
    <cellStyle name="normálne 4 4 2 6" xfId="727"/>
    <cellStyle name="normálne 4 4 2 7" xfId="872"/>
    <cellStyle name="normálne 4 4 3" xfId="141"/>
    <cellStyle name="normálne 4 4 3 2" xfId="321"/>
    <cellStyle name="normálne 4 4 3 3" xfId="458"/>
    <cellStyle name="normálne 4 4 3 4" xfId="598"/>
    <cellStyle name="normálne 4 4 3 5" xfId="764"/>
    <cellStyle name="normálne 4 4 3 6" xfId="833"/>
    <cellStyle name="normálne 4 4 4" xfId="242"/>
    <cellStyle name="normálne 4 4 5" xfId="385"/>
    <cellStyle name="normálne 4 4 6" xfId="527"/>
    <cellStyle name="normálne 4 4 7" xfId="690"/>
    <cellStyle name="normálne 4 4 8" xfId="857"/>
    <cellStyle name="normálne 4 5" xfId="80"/>
    <cellStyle name="normálne 4 5 2" xfId="154"/>
    <cellStyle name="normálne 4 5 2 2" xfId="334"/>
    <cellStyle name="normálne 4 5 2 3" xfId="471"/>
    <cellStyle name="normálne 4 5 2 4" xfId="611"/>
    <cellStyle name="normálne 4 5 2 5" xfId="777"/>
    <cellStyle name="normálne 4 5 2 6" xfId="953"/>
    <cellStyle name="normálne 4 5 3" xfId="261"/>
    <cellStyle name="normálne 4 5 4" xfId="399"/>
    <cellStyle name="normálne 4 5 5" xfId="540"/>
    <cellStyle name="normálne 4 5 6" xfId="705"/>
    <cellStyle name="normálne 4 5 7" xfId="815"/>
    <cellStyle name="normálne 4 6" xfId="119"/>
    <cellStyle name="normálne 4 6 2" xfId="299"/>
    <cellStyle name="normálne 4 6 3" xfId="436"/>
    <cellStyle name="normálne 4 6 4" xfId="576"/>
    <cellStyle name="normálne 4 6 5" xfId="742"/>
    <cellStyle name="normálne 4 6 6" xfId="910"/>
    <cellStyle name="normálne 4 7" xfId="207"/>
    <cellStyle name="normálne 4 8" xfId="210"/>
    <cellStyle name="normálne 4 9" xfId="379"/>
    <cellStyle name="normálne 40" xfId="1108"/>
    <cellStyle name="normálne 41" xfId="1115"/>
    <cellStyle name="normálne 42" xfId="1122"/>
    <cellStyle name="normálne 43" xfId="1208"/>
    <cellStyle name="normálne 44" xfId="1287"/>
    <cellStyle name="normálne 45" xfId="1200"/>
    <cellStyle name="normálne 46" xfId="1199"/>
    <cellStyle name="normálne 47" xfId="1290"/>
    <cellStyle name="normálne 48" xfId="1289"/>
    <cellStyle name="normálne 49" xfId="1364"/>
    <cellStyle name="normálne 5" xfId="9"/>
    <cellStyle name="normálne 5 2" xfId="200"/>
    <cellStyle name="normálne 5 2 2" xfId="814"/>
    <cellStyle name="normálne 5 2 2 2" xfId="1320"/>
    <cellStyle name="normálne 5 2 3" xfId="837"/>
    <cellStyle name="normálne 5 2 3 2" xfId="1327"/>
    <cellStyle name="normálne 5 2 4" xfId="1298"/>
    <cellStyle name="normálne 5 3" xfId="214"/>
    <cellStyle name="normálne 5 3 2" xfId="821"/>
    <cellStyle name="normálne 5 3 2 2" xfId="1323"/>
    <cellStyle name="normálne 5 3 3" xfId="957"/>
    <cellStyle name="normálne 5 3 3 2" xfId="1338"/>
    <cellStyle name="normálne 5 3 4" xfId="1301"/>
    <cellStyle name="normálne 5 4" xfId="432"/>
    <cellStyle name="normálne 5 4 2" xfId="901"/>
    <cellStyle name="normálne 5 4 2 2" xfId="1335"/>
    <cellStyle name="normálne 5 4 3" xfId="881"/>
    <cellStyle name="normálne 5 4 3 2" xfId="1331"/>
    <cellStyle name="normálne 5 4 4" xfId="1308"/>
    <cellStyle name="normálne 5 5" xfId="660"/>
    <cellStyle name="normálne 5 5 2" xfId="1314"/>
    <cellStyle name="normálne 5 6" xfId="836"/>
    <cellStyle name="normálne 5 6 2" xfId="1326"/>
    <cellStyle name="normálne 5 7" xfId="1292"/>
    <cellStyle name="normálne 5 8" xfId="1263"/>
    <cellStyle name="normálne 6" xfId="19"/>
    <cellStyle name="normálne 6 10" xfId="652"/>
    <cellStyle name="normálne 6 10 2" xfId="986"/>
    <cellStyle name="normálne 6 10 3" xfId="1079"/>
    <cellStyle name="normálne 6 11" xfId="1019"/>
    <cellStyle name="normálne 6 12" xfId="1035"/>
    <cellStyle name="normálne 6 13" xfId="1054"/>
    <cellStyle name="normálne 6 14" xfId="1014"/>
    <cellStyle name="normálne 6 15" xfId="1011"/>
    <cellStyle name="normálne 6 16" xfId="1070"/>
    <cellStyle name="normálne 6 17" xfId="1059"/>
    <cellStyle name="normálne 6 18" xfId="1064"/>
    <cellStyle name="normálne 6 19" xfId="738"/>
    <cellStyle name="normálne 6 2" xfId="33"/>
    <cellStyle name="normálne 6 2 10" xfId="917"/>
    <cellStyle name="normálne 6 2 2" xfId="46"/>
    <cellStyle name="normálne 6 2 2 2" xfId="98"/>
    <cellStyle name="normálne 6 2 2 2 2" xfId="172"/>
    <cellStyle name="normálne 6 2 2 2 2 2" xfId="352"/>
    <cellStyle name="normálne 6 2 2 2 2 3" xfId="489"/>
    <cellStyle name="normálne 6 2 2 2 2 4" xfId="629"/>
    <cellStyle name="normálne 6 2 2 2 2 5" xfId="795"/>
    <cellStyle name="normálne 6 2 2 2 2 6" xfId="965"/>
    <cellStyle name="normálne 6 2 2 2 3" xfId="279"/>
    <cellStyle name="normálne 6 2 2 2 4" xfId="417"/>
    <cellStyle name="normálne 6 2 2 2 5" xfId="558"/>
    <cellStyle name="normálne 6 2 2 2 6" xfId="723"/>
    <cellStyle name="normálne 6 2 2 2 7" xfId="892"/>
    <cellStyle name="normálne 6 2 2 3" xfId="137"/>
    <cellStyle name="normálne 6 2 2 3 2" xfId="317"/>
    <cellStyle name="normálne 6 2 2 3 3" xfId="454"/>
    <cellStyle name="normálne 6 2 2 3 4" xfId="594"/>
    <cellStyle name="normálne 6 2 2 3 5" xfId="760"/>
    <cellStyle name="normálne 6 2 2 3 6" xfId="915"/>
    <cellStyle name="normálne 6 2 2 4" xfId="232"/>
    <cellStyle name="normálne 6 2 2 5" xfId="377"/>
    <cellStyle name="normálne 6 2 2 6" xfId="523"/>
    <cellStyle name="normálne 6 2 2 7" xfId="684"/>
    <cellStyle name="normálne 6 2 2 8" xfId="970"/>
    <cellStyle name="normálne 6 2 3" xfId="71"/>
    <cellStyle name="normálne 6 2 3 2" xfId="109"/>
    <cellStyle name="normálne 6 2 3 2 2" xfId="183"/>
    <cellStyle name="normálne 6 2 3 2 2 2" xfId="363"/>
    <cellStyle name="normálne 6 2 3 2 2 3" xfId="500"/>
    <cellStyle name="normálne 6 2 3 2 2 4" xfId="640"/>
    <cellStyle name="normálne 6 2 3 2 2 5" xfId="806"/>
    <cellStyle name="normálne 6 2 3 2 2 6" xfId="853"/>
    <cellStyle name="normálne 6 2 3 2 3" xfId="290"/>
    <cellStyle name="normálne 6 2 3 2 4" xfId="428"/>
    <cellStyle name="normálne 6 2 3 2 5" xfId="569"/>
    <cellStyle name="normálne 6 2 3 2 6" xfId="734"/>
    <cellStyle name="normálne 6 2 3 2 7" xfId="949"/>
    <cellStyle name="normálne 6 2 3 3" xfId="148"/>
    <cellStyle name="normálne 6 2 3 3 2" xfId="328"/>
    <cellStyle name="normálne 6 2 3 3 3" xfId="465"/>
    <cellStyle name="normálne 6 2 3 3 4" xfId="605"/>
    <cellStyle name="normálne 6 2 3 3 5" xfId="771"/>
    <cellStyle name="normálne 6 2 3 3 6" xfId="973"/>
    <cellStyle name="normálne 6 2 3 4" xfId="253"/>
    <cellStyle name="normálne 6 2 3 5" xfId="392"/>
    <cellStyle name="normálne 6 2 3 6" xfId="534"/>
    <cellStyle name="normálne 6 2 3 7" xfId="698"/>
    <cellStyle name="normálne 6 2 3 8" xfId="912"/>
    <cellStyle name="normálne 6 2 4" xfId="87"/>
    <cellStyle name="normálne 6 2 4 2" xfId="161"/>
    <cellStyle name="normálne 6 2 4 2 2" xfId="341"/>
    <cellStyle name="normálne 6 2 4 2 3" xfId="478"/>
    <cellStyle name="normálne 6 2 4 2 4" xfId="618"/>
    <cellStyle name="normálne 6 2 4 2 5" xfId="784"/>
    <cellStyle name="normálne 6 2 4 2 6" xfId="920"/>
    <cellStyle name="normálne 6 2 4 3" xfId="268"/>
    <cellStyle name="normálne 6 2 4 4" xfId="406"/>
    <cellStyle name="normálne 6 2 4 5" xfId="547"/>
    <cellStyle name="normálne 6 2 4 6" xfId="712"/>
    <cellStyle name="normálne 6 2 4 7" xfId="848"/>
    <cellStyle name="normálne 6 2 5" xfId="126"/>
    <cellStyle name="normálne 6 2 5 2" xfId="306"/>
    <cellStyle name="normálne 6 2 5 3" xfId="443"/>
    <cellStyle name="normálne 6 2 5 4" xfId="583"/>
    <cellStyle name="normálne 6 2 5 5" xfId="749"/>
    <cellStyle name="normálne 6 2 5 6" xfId="875"/>
    <cellStyle name="normálne 6 2 6" xfId="219"/>
    <cellStyle name="normálne 6 2 7" xfId="234"/>
    <cellStyle name="normálne 6 2 8" xfId="512"/>
    <cellStyle name="normálne 6 2 9" xfId="666"/>
    <cellStyle name="normálne 6 20" xfId="1089"/>
    <cellStyle name="normálne 6 21" xfId="1097"/>
    <cellStyle name="normálne 6 22" xfId="1104"/>
    <cellStyle name="normálne 6 23" xfId="1111"/>
    <cellStyle name="normálne 6 24" xfId="1118"/>
    <cellStyle name="normálne 6 25" xfId="1125"/>
    <cellStyle name="normálne 6 26" xfId="1131"/>
    <cellStyle name="normálne 6 27" xfId="1137"/>
    <cellStyle name="normálne 6 28" xfId="1143"/>
    <cellStyle name="normálne 6 29" xfId="1149"/>
    <cellStyle name="normálne 6 3" xfId="40"/>
    <cellStyle name="normálne 6 3 2" xfId="92"/>
    <cellStyle name="normálne 6 3 2 2" xfId="166"/>
    <cellStyle name="normálne 6 3 2 2 2" xfId="346"/>
    <cellStyle name="normálne 6 3 2 2 3" xfId="483"/>
    <cellStyle name="normálne 6 3 2 2 4" xfId="623"/>
    <cellStyle name="normálne 6 3 2 2 5" xfId="789"/>
    <cellStyle name="normálne 6 3 2 2 6" xfId="951"/>
    <cellStyle name="normálne 6 3 2 3" xfId="273"/>
    <cellStyle name="normálne 6 3 2 4" xfId="411"/>
    <cellStyle name="normálne 6 3 2 5" xfId="552"/>
    <cellStyle name="normálne 6 3 2 6" xfId="717"/>
    <cellStyle name="normálne 6 3 2 7" xfId="830"/>
    <cellStyle name="normálne 6 3 3" xfId="131"/>
    <cellStyle name="normálne 6 3 3 2" xfId="311"/>
    <cellStyle name="normálne 6 3 3 3" xfId="448"/>
    <cellStyle name="normálne 6 3 3 4" xfId="588"/>
    <cellStyle name="normálne 6 3 3 5" xfId="754"/>
    <cellStyle name="normálne 6 3 3 6" xfId="902"/>
    <cellStyle name="normálne 6 3 4" xfId="226"/>
    <cellStyle name="normálne 6 3 5" xfId="205"/>
    <cellStyle name="normálne 6 3 6" xfId="517"/>
    <cellStyle name="normálne 6 3 7" xfId="679"/>
    <cellStyle name="normálne 6 3 8" xfId="908"/>
    <cellStyle name="normálne 6 30" xfId="1243"/>
    <cellStyle name="normálne 6 4" xfId="60"/>
    <cellStyle name="normálne 6 4 2" xfId="103"/>
    <cellStyle name="normálne 6 4 2 2" xfId="177"/>
    <cellStyle name="normálne 6 4 2 2 2" xfId="357"/>
    <cellStyle name="normálne 6 4 2 2 3" xfId="494"/>
    <cellStyle name="normálne 6 4 2 2 4" xfId="634"/>
    <cellStyle name="normálne 6 4 2 2 5" xfId="800"/>
    <cellStyle name="normálne 6 4 2 2 6" xfId="838"/>
    <cellStyle name="normálne 6 4 2 3" xfId="284"/>
    <cellStyle name="normálne 6 4 2 4" xfId="422"/>
    <cellStyle name="normálne 6 4 2 5" xfId="563"/>
    <cellStyle name="normálne 6 4 2 6" xfId="728"/>
    <cellStyle name="normálne 6 4 2 7" xfId="936"/>
    <cellStyle name="normálne 6 4 3" xfId="142"/>
    <cellStyle name="normálne 6 4 3 2" xfId="322"/>
    <cellStyle name="normálne 6 4 3 3" xfId="459"/>
    <cellStyle name="normálne 6 4 3 4" xfId="599"/>
    <cellStyle name="normálne 6 4 3 5" xfId="765"/>
    <cellStyle name="normálne 6 4 3 6" xfId="958"/>
    <cellStyle name="normálne 6 4 4" xfId="243"/>
    <cellStyle name="normálne 6 4 5" xfId="386"/>
    <cellStyle name="normálne 6 4 6" xfId="528"/>
    <cellStyle name="normálne 6 4 7" xfId="691"/>
    <cellStyle name="normálne 6 4 8" xfId="939"/>
    <cellStyle name="normálne 6 5" xfId="81"/>
    <cellStyle name="normálne 6 5 2" xfId="155"/>
    <cellStyle name="normálne 6 5 2 2" xfId="335"/>
    <cellStyle name="normálne 6 5 2 3" xfId="472"/>
    <cellStyle name="normálne 6 5 2 4" xfId="612"/>
    <cellStyle name="normálne 6 5 2 5" xfId="778"/>
    <cellStyle name="normálne 6 5 2 6" xfId="906"/>
    <cellStyle name="normálne 6 5 3" xfId="262"/>
    <cellStyle name="normálne 6 5 4" xfId="400"/>
    <cellStyle name="normálne 6 5 5" xfId="541"/>
    <cellStyle name="normálne 6 5 6" xfId="706"/>
    <cellStyle name="normálne 6 5 7" xfId="826"/>
    <cellStyle name="normálne 6 6" xfId="120"/>
    <cellStyle name="normálne 6 6 2" xfId="300"/>
    <cellStyle name="normálne 6 6 3" xfId="437"/>
    <cellStyle name="normálne 6 6 4" xfId="577"/>
    <cellStyle name="normálne 6 6 5" xfId="743"/>
    <cellStyle name="normálne 6 6 6" xfId="864"/>
    <cellStyle name="normálne 6 7" xfId="208"/>
    <cellStyle name="normálne 6 8" xfId="371"/>
    <cellStyle name="normálne 6 9" xfId="220"/>
    <cellStyle name="normálne 7" xfId="21"/>
    <cellStyle name="normálne 7 2" xfId="61"/>
    <cellStyle name="normálne 7 3" xfId="1357"/>
    <cellStyle name="normálne 8" xfId="25"/>
    <cellStyle name="normálne 8 2" xfId="63"/>
    <cellStyle name="normálne 8 3" xfId="1231"/>
    <cellStyle name="normálne 9" xfId="22"/>
    <cellStyle name="normálne 9 10" xfId="1060"/>
    <cellStyle name="normálne 9 11" xfId="1067"/>
    <cellStyle name="normálne 9 12" xfId="1069"/>
    <cellStyle name="normálne 9 13" xfId="1071"/>
    <cellStyle name="normálne 9 14" xfId="1073"/>
    <cellStyle name="normálne 9 15" xfId="997"/>
    <cellStyle name="normálne 9 16" xfId="1049"/>
    <cellStyle name="normálne 9 17" xfId="1061"/>
    <cellStyle name="normálne 9 18" xfId="674"/>
    <cellStyle name="normálne 9 19" xfId="1087"/>
    <cellStyle name="normálne 9 2" xfId="41"/>
    <cellStyle name="normálne 9 2 2" xfId="93"/>
    <cellStyle name="normálne 9 2 2 2" xfId="167"/>
    <cellStyle name="normálne 9 2 2 2 2" xfId="347"/>
    <cellStyle name="normálne 9 2 2 2 3" xfId="484"/>
    <cellStyle name="normálne 9 2 2 2 4" xfId="624"/>
    <cellStyle name="normálne 9 2 2 2 5" xfId="790"/>
    <cellStyle name="normálne 9 2 2 2 6" xfId="904"/>
    <cellStyle name="normálne 9 2 2 3" xfId="274"/>
    <cellStyle name="normálne 9 2 2 4" xfId="412"/>
    <cellStyle name="normálne 9 2 2 5" xfId="553"/>
    <cellStyle name="normálne 9 2 2 6" xfId="718"/>
    <cellStyle name="normálne 9 2 2 7" xfId="823"/>
    <cellStyle name="normálne 9 2 3" xfId="132"/>
    <cellStyle name="normálne 9 2 3 2" xfId="312"/>
    <cellStyle name="normálne 9 2 3 3" xfId="449"/>
    <cellStyle name="normálne 9 2 3 4" xfId="589"/>
    <cellStyle name="normálne 9 2 3 5" xfId="755"/>
    <cellStyle name="normálne 9 2 3 6" xfId="856"/>
    <cellStyle name="normálne 9 2 4" xfId="227"/>
    <cellStyle name="normálne 9 2 5" xfId="372"/>
    <cellStyle name="normálne 9 2 6" xfId="518"/>
    <cellStyle name="normálne 9 2 7" xfId="668"/>
    <cellStyle name="normálne 9 2 8" xfId="887"/>
    <cellStyle name="normálne 9 20" xfId="1100"/>
    <cellStyle name="normálne 9 21" xfId="1107"/>
    <cellStyle name="normálne 9 22" xfId="1114"/>
    <cellStyle name="normálne 9 23" xfId="1121"/>
    <cellStyle name="normálne 9 24" xfId="1128"/>
    <cellStyle name="normálne 9 25" xfId="1134"/>
    <cellStyle name="normálne 9 26" xfId="1140"/>
    <cellStyle name="normálne 9 27" xfId="1146"/>
    <cellStyle name="normálne 9 28" xfId="1152"/>
    <cellStyle name="normálne 9 3" xfId="62"/>
    <cellStyle name="normálne 9 3 2" xfId="104"/>
    <cellStyle name="normálne 9 3 2 2" xfId="178"/>
    <cellStyle name="normálne 9 3 2 2 2" xfId="358"/>
    <cellStyle name="normálne 9 3 2 2 3" xfId="495"/>
    <cellStyle name="normálne 9 3 2 2 4" xfId="635"/>
    <cellStyle name="normálne 9 3 2 2 5" xfId="801"/>
    <cellStyle name="normálne 9 3 2 2 6" xfId="961"/>
    <cellStyle name="normálne 9 3 2 3" xfId="285"/>
    <cellStyle name="normálne 9 3 2 4" xfId="423"/>
    <cellStyle name="normálne 9 3 2 5" xfId="564"/>
    <cellStyle name="normálne 9 3 2 6" xfId="729"/>
    <cellStyle name="normálne 9 3 2 7" xfId="889"/>
    <cellStyle name="normálne 9 3 3" xfId="143"/>
    <cellStyle name="normálne 9 3 3 2" xfId="323"/>
    <cellStyle name="normálne 9 3 3 3" xfId="460"/>
    <cellStyle name="normálne 9 3 3 4" xfId="600"/>
    <cellStyle name="normálne 9 3 3 5" xfId="766"/>
    <cellStyle name="normálne 9 3 3 6" xfId="911"/>
    <cellStyle name="normálne 9 3 4" xfId="245"/>
    <cellStyle name="normálne 9 3 5" xfId="387"/>
    <cellStyle name="normálne 9 3 6" xfId="529"/>
    <cellStyle name="normálne 9 3 7" xfId="692"/>
    <cellStyle name="normálne 9 3 8" xfId="843"/>
    <cellStyle name="normálne 9 4" xfId="82"/>
    <cellStyle name="normálne 9 4 2" xfId="156"/>
    <cellStyle name="normálne 9 4 2 2" xfId="336"/>
    <cellStyle name="normálne 9 4 2 3" xfId="473"/>
    <cellStyle name="normálne 9 4 2 4" xfId="613"/>
    <cellStyle name="normálne 9 4 2 5" xfId="779"/>
    <cellStyle name="normálne 9 4 2 6" xfId="860"/>
    <cellStyle name="normálne 9 4 3" xfId="263"/>
    <cellStyle name="normálne 9 4 4" xfId="401"/>
    <cellStyle name="normálne 9 4 5" xfId="542"/>
    <cellStyle name="normálne 9 4 6" xfId="707"/>
    <cellStyle name="normálne 9 4 7" xfId="954"/>
    <cellStyle name="normálne 9 5" xfId="121"/>
    <cellStyle name="normálne 9 5 2" xfId="301"/>
    <cellStyle name="normálne 9 5 3" xfId="438"/>
    <cellStyle name="normálne 9 5 4" xfId="578"/>
    <cellStyle name="normálne 9 5 5" xfId="744"/>
    <cellStyle name="normálne 9 5 6" xfId="945"/>
    <cellStyle name="normálne 9 6" xfId="211"/>
    <cellStyle name="normálne 9 7" xfId="367"/>
    <cellStyle name="normálne 9 8" xfId="246"/>
    <cellStyle name="normálne 9 9" xfId="655"/>
    <cellStyle name="normálne 9 9 2" xfId="987"/>
    <cellStyle name="normálne 9 9 3" xfId="1080"/>
    <cellStyle name="normální_CENY.XLS" xfId="4"/>
    <cellStyle name="Note" xfId="1223"/>
    <cellStyle name="Output" xfId="1250"/>
    <cellStyle name="Percentá" xfId="1365" builtinId="5"/>
    <cellStyle name="percentá 10" xfId="1201"/>
    <cellStyle name="percentá 11" xfId="1202"/>
    <cellStyle name="percentá 12" xfId="1203"/>
    <cellStyle name="percentá 13" xfId="1210"/>
    <cellStyle name="percentá 13 2" xfId="1355"/>
    <cellStyle name="percentá 14" xfId="1204"/>
    <cellStyle name="percentá 15" xfId="1205"/>
    <cellStyle name="Percentá 16" xfId="5"/>
    <cellStyle name="percentá 17" xfId="1206"/>
    <cellStyle name="Percentá 18" xfId="1213"/>
    <cellStyle name="Percentá 19" xfId="1214"/>
    <cellStyle name="percentá 2" xfId="14"/>
    <cellStyle name="percentá 2 10" xfId="1041"/>
    <cellStyle name="percentá 2 11" xfId="1024"/>
    <cellStyle name="percentá 2 12" xfId="1056"/>
    <cellStyle name="percentá 2 13" xfId="1063"/>
    <cellStyle name="percentá 2 14" xfId="701"/>
    <cellStyle name="percentá 2 15" xfId="1092"/>
    <cellStyle name="percentá 2 16" xfId="1098"/>
    <cellStyle name="percentá 2 17" xfId="1105"/>
    <cellStyle name="percentá 2 18" xfId="1112"/>
    <cellStyle name="percentá 2 19" xfId="1119"/>
    <cellStyle name="percentá 2 2" xfId="30"/>
    <cellStyle name="percentá 2 2 2" xfId="68"/>
    <cellStyle name="percentá 2 20" xfId="1126"/>
    <cellStyle name="percentá 2 21" xfId="1132"/>
    <cellStyle name="percentá 2 22" xfId="1138"/>
    <cellStyle name="percentá 2 23" xfId="1144"/>
    <cellStyle name="percentá 2 24" xfId="1150"/>
    <cellStyle name="percentá 2 3" xfId="24"/>
    <cellStyle name="percentá 2 3 2" xfId="213"/>
    <cellStyle name="percentá 2 3 2 2" xfId="820"/>
    <cellStyle name="percentá 2 3 2 2 2" xfId="1322"/>
    <cellStyle name="percentá 2 3 2 3" xfId="831"/>
    <cellStyle name="percentá 2 3 2 3 2" xfId="1324"/>
    <cellStyle name="percentá 2 3 2 4" xfId="1300"/>
    <cellStyle name="percentá 2 3 3" xfId="256"/>
    <cellStyle name="percentá 2 3 3 2" xfId="840"/>
    <cellStyle name="percentá 2 3 3 2 2" xfId="1328"/>
    <cellStyle name="percentá 2 3 3 3" xfId="974"/>
    <cellStyle name="percentá 2 3 3 3 2" xfId="1342"/>
    <cellStyle name="percentá 2 3 3 4" xfId="1302"/>
    <cellStyle name="percentá 2 3 4" xfId="383"/>
    <cellStyle name="percentá 2 3 4 2" xfId="885"/>
    <cellStyle name="percentá 2 3 4 2 2" xfId="1334"/>
    <cellStyle name="percentá 2 3 4 3" xfId="937"/>
    <cellStyle name="percentá 2 3 4 3 2" xfId="1337"/>
    <cellStyle name="percentá 2 3 4 4" xfId="1307"/>
    <cellStyle name="percentá 2 3 5" xfId="670"/>
    <cellStyle name="percentá 2 3 5 2" xfId="1316"/>
    <cellStyle name="percentá 2 3 6" xfId="960"/>
    <cellStyle name="percentá 2 3 6 2" xfId="1339"/>
    <cellStyle name="percentá 2 3 7" xfId="1294"/>
    <cellStyle name="percentá 2 4" xfId="55"/>
    <cellStyle name="percentá 2 5" xfId="653"/>
    <cellStyle name="percentá 2 5 2" xfId="983"/>
    <cellStyle name="percentá 2 5 3" xfId="1076"/>
    <cellStyle name="percentá 2 6" xfId="977"/>
    <cellStyle name="percentá 2 7" xfId="998"/>
    <cellStyle name="percentá 2 8" xfId="1008"/>
    <cellStyle name="percentá 2 9" xfId="1021"/>
    <cellStyle name="Percentá 20" xfId="1216"/>
    <cellStyle name="Percentá 21" xfId="1283"/>
    <cellStyle name="Percentá 22" xfId="1274"/>
    <cellStyle name="Percentá 23" xfId="1232"/>
    <cellStyle name="Percentá 24" xfId="1267"/>
    <cellStyle name="Percentá 25" xfId="1277"/>
    <cellStyle name="Percentá 26" xfId="1278"/>
    <cellStyle name="Percentá 27" xfId="1266"/>
    <cellStyle name="Percentá 28" xfId="1353"/>
    <cellStyle name="Percentá 29" xfId="1279"/>
    <cellStyle name="percentá 3" xfId="27"/>
    <cellStyle name="percentá 3 10" xfId="1015"/>
    <cellStyle name="percentá 3 11" xfId="1068"/>
    <cellStyle name="percentá 3 2" xfId="65"/>
    <cellStyle name="percentá 3 3" xfId="991"/>
    <cellStyle name="percentá 3 4" xfId="1037"/>
    <cellStyle name="percentá 3 5" xfId="1025"/>
    <cellStyle name="percentá 3 6" xfId="1022"/>
    <cellStyle name="percentá 3 7" xfId="1010"/>
    <cellStyle name="percentá 3 8" xfId="1043"/>
    <cellStyle name="percentá 3 9" xfId="1033"/>
    <cellStyle name="Percentá 30" xfId="1360"/>
    <cellStyle name="Percentá 31" xfId="1363"/>
    <cellStyle name="Percentá 32" xfId="1361"/>
    <cellStyle name="percentá 4" xfId="35"/>
    <cellStyle name="percentá 5" xfId="49"/>
    <cellStyle name="percentá 6" xfId="76"/>
    <cellStyle name="percentá 7" xfId="115"/>
    <cellStyle name="percentá 8" xfId="190"/>
    <cellStyle name="percentá 9" xfId="192"/>
    <cellStyle name="percentá 9 2" xfId="370"/>
    <cellStyle name="percentá 9 2 2" xfId="1305"/>
    <cellStyle name="percentá 9 3" xfId="507"/>
    <cellStyle name="percentá 9 3 2" xfId="1310"/>
    <cellStyle name="percentá 9 4" xfId="646"/>
    <cellStyle name="percentá 9 4 2" xfId="1312"/>
    <cellStyle name="percentá 9 5" xfId="813"/>
    <cellStyle name="percentá 9 5 2" xfId="1319"/>
    <cellStyle name="percentá 9 6" xfId="863"/>
    <cellStyle name="percentá 9 6 2" xfId="1330"/>
    <cellStyle name="percentá 9 7" xfId="1296"/>
    <cellStyle name="Poznámka 2" xfId="1198"/>
    <cellStyle name="Poznámka 3" xfId="1194"/>
    <cellStyle name="Poznámka 4" xfId="1196"/>
    <cellStyle name="Poznámka 5" xfId="1195"/>
    <cellStyle name="Poznámka 6" xfId="1197"/>
    <cellStyle name="Poznámka 7" xfId="1193"/>
    <cellStyle name="Prepojená bunka 2" xfId="1164"/>
    <cellStyle name="SAPBEXaggData" xfId="10"/>
    <cellStyle name="Spolu 2" xfId="1168"/>
    <cellStyle name="Text upozornenia 2" xfId="1166"/>
    <cellStyle name="Title" xfId="1269"/>
    <cellStyle name="Titul 2" xfId="1153"/>
    <cellStyle name="Total" xfId="1225"/>
    <cellStyle name="Vstup 2" xfId="1161"/>
    <cellStyle name="Výpočet 2" xfId="1163"/>
    <cellStyle name="Výstup 2" xfId="1162"/>
    <cellStyle name="Vysvetľujúci text 2" xfId="1167"/>
    <cellStyle name="Warning Text" xfId="1356"/>
    <cellStyle name="Zlá 2" xfId="1159"/>
    <cellStyle name="Zvýraznenie1 2" xfId="1169"/>
    <cellStyle name="Zvýraznenie2 2" xfId="1173"/>
    <cellStyle name="Zvýraznenie3 2" xfId="1177"/>
    <cellStyle name="Zvýraznenie4 2" xfId="1181"/>
    <cellStyle name="Zvýraznenie5 2" xfId="1185"/>
    <cellStyle name="Zvýraznenie6 2" xfId="1189"/>
  </cellStyles>
  <dxfs count="0"/>
  <tableStyles count="0" defaultTableStyle="TableStyleMedium2" defaultPivotStyle="PivotStyleLight16"/>
  <colors>
    <mruColors>
      <color rgb="FF000000"/>
      <color rgb="FF2C9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  <a:alpha val="21000"/>
          </a:schemeClr>
        </a:solidFill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a:spPr>
      <a:bodyPr vertOverflow="clip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showGridLines="0" topLeftCell="A22" zoomScale="50" zoomScaleNormal="50" workbookViewId="0">
      <selection activeCell="B57" sqref="B57:Q63"/>
    </sheetView>
  </sheetViews>
  <sheetFormatPr defaultColWidth="9.125" defaultRowHeight="15.6" x14ac:dyDescent="0.3"/>
  <cols>
    <col min="1" max="1" width="5.75" style="83" customWidth="1"/>
    <col min="2" max="2" width="75.75" style="11" customWidth="1"/>
    <col min="3" max="16" width="11.125" style="11" customWidth="1"/>
    <col min="17" max="16384" width="9.125" style="11"/>
  </cols>
  <sheetData>
    <row r="1" spans="1:25" x14ac:dyDescent="0.3">
      <c r="A1" s="393" t="s">
        <v>14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25" ht="17.399999999999999" x14ac:dyDescent="0.3">
      <c r="A2" s="395" t="s">
        <v>15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25" ht="16.2" thickBot="1" x14ac:dyDescent="0.35">
      <c r="A3" s="396" t="s">
        <v>16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</row>
    <row r="4" spans="1:25" x14ac:dyDescent="0.3">
      <c r="A4" s="397" t="s">
        <v>17</v>
      </c>
      <c r="B4" s="436"/>
      <c r="C4" s="436"/>
      <c r="D4" s="436"/>
      <c r="E4" s="436"/>
      <c r="F4" s="436"/>
      <c r="G4" s="436"/>
      <c r="H4" s="437"/>
      <c r="I4" s="397" t="s">
        <v>17</v>
      </c>
      <c r="J4" s="398"/>
      <c r="K4" s="398"/>
      <c r="L4" s="398"/>
      <c r="M4" s="398"/>
      <c r="N4" s="398"/>
      <c r="O4" s="398"/>
      <c r="P4" s="398"/>
      <c r="Q4" s="399"/>
      <c r="R4" s="432" t="s">
        <v>18</v>
      </c>
      <c r="S4" s="403"/>
      <c r="T4" s="403"/>
      <c r="U4" s="404"/>
      <c r="V4" s="407" t="s">
        <v>19</v>
      </c>
      <c r="W4" s="403"/>
      <c r="X4" s="403"/>
      <c r="Y4" s="404"/>
    </row>
    <row r="5" spans="1:25" x14ac:dyDescent="0.3">
      <c r="A5" s="435"/>
      <c r="B5" s="434"/>
      <c r="C5" s="434"/>
      <c r="D5" s="434"/>
      <c r="E5" s="434"/>
      <c r="F5" s="434"/>
      <c r="G5" s="434"/>
      <c r="H5" s="438"/>
      <c r="I5" s="400"/>
      <c r="J5" s="401"/>
      <c r="K5" s="401"/>
      <c r="L5" s="401"/>
      <c r="M5" s="401"/>
      <c r="N5" s="401"/>
      <c r="O5" s="401"/>
      <c r="P5" s="401"/>
      <c r="Q5" s="402"/>
      <c r="R5" s="433"/>
      <c r="S5" s="405"/>
      <c r="T5" s="405"/>
      <c r="U5" s="406"/>
      <c r="V5" s="408"/>
      <c r="W5" s="405"/>
      <c r="X5" s="405"/>
      <c r="Y5" s="406"/>
    </row>
    <row r="6" spans="1:25" x14ac:dyDescent="0.3">
      <c r="A6" s="12"/>
      <c r="B6" s="370"/>
      <c r="C6" s="13"/>
      <c r="D6" s="13"/>
      <c r="E6" s="13"/>
      <c r="F6" s="13"/>
      <c r="G6" s="13"/>
      <c r="H6" s="14"/>
      <c r="I6" s="15"/>
      <c r="J6" s="15"/>
      <c r="K6" s="15"/>
      <c r="L6" s="16"/>
      <c r="M6" s="324"/>
      <c r="N6" s="15"/>
      <c r="O6" s="15"/>
      <c r="P6" s="16"/>
    </row>
    <row r="7" spans="1:25" s="21" customFormat="1" x14ac:dyDescent="0.3">
      <c r="A7" s="17"/>
      <c r="B7" s="371"/>
      <c r="C7" s="18">
        <v>2020</v>
      </c>
      <c r="D7" s="18">
        <v>2021</v>
      </c>
      <c r="E7" s="18">
        <v>2022</v>
      </c>
      <c r="F7" s="18">
        <v>2023</v>
      </c>
      <c r="G7" s="18">
        <v>2024</v>
      </c>
      <c r="H7" s="19">
        <v>2025</v>
      </c>
      <c r="I7" s="18">
        <v>2021</v>
      </c>
      <c r="J7" s="18">
        <v>2022</v>
      </c>
      <c r="K7" s="18">
        <v>2022</v>
      </c>
      <c r="L7" s="20">
        <v>2022</v>
      </c>
      <c r="M7" s="18">
        <v>2021</v>
      </c>
      <c r="N7" s="18">
        <v>2022</v>
      </c>
      <c r="O7" s="18">
        <v>2022</v>
      </c>
      <c r="P7" s="20">
        <v>2022</v>
      </c>
    </row>
    <row r="8" spans="1:25" s="21" customFormat="1" x14ac:dyDescent="0.3">
      <c r="A8" s="22"/>
      <c r="B8" s="372"/>
      <c r="C8" s="6" t="s">
        <v>20</v>
      </c>
      <c r="D8" s="6" t="s">
        <v>20</v>
      </c>
      <c r="E8" s="6" t="s">
        <v>21</v>
      </c>
      <c r="F8" s="6" t="s">
        <v>21</v>
      </c>
      <c r="G8" s="6" t="s">
        <v>21</v>
      </c>
      <c r="H8" s="10" t="s">
        <v>21</v>
      </c>
      <c r="I8" s="1" t="s">
        <v>3</v>
      </c>
      <c r="J8" s="1" t="s">
        <v>0</v>
      </c>
      <c r="K8" s="1" t="s">
        <v>1</v>
      </c>
      <c r="L8" s="4" t="s">
        <v>2</v>
      </c>
      <c r="M8" s="1" t="s">
        <v>3</v>
      </c>
      <c r="N8" s="1" t="s">
        <v>0</v>
      </c>
      <c r="O8" s="1" t="s">
        <v>1</v>
      </c>
      <c r="P8" s="4" t="s">
        <v>2</v>
      </c>
    </row>
    <row r="9" spans="1:25" s="21" customFormat="1" x14ac:dyDescent="0.3">
      <c r="A9" s="25"/>
      <c r="B9" s="373"/>
      <c r="C9" s="318"/>
      <c r="D9" s="318"/>
      <c r="E9" s="318"/>
      <c r="F9" s="318"/>
      <c r="G9" s="344"/>
      <c r="H9" s="26"/>
      <c r="I9" s="317"/>
      <c r="J9" s="317"/>
      <c r="K9" s="317"/>
      <c r="L9" s="27"/>
      <c r="M9" s="326"/>
      <c r="N9" s="105"/>
      <c r="O9" s="105"/>
      <c r="P9" s="131"/>
    </row>
    <row r="10" spans="1:25" s="21" customFormat="1" x14ac:dyDescent="0.3">
      <c r="A10" s="28"/>
      <c r="B10" s="7" t="s">
        <v>22</v>
      </c>
      <c r="E10" s="355"/>
      <c r="H10" s="30"/>
      <c r="L10" s="31"/>
      <c r="M10" s="29"/>
      <c r="P10" s="31"/>
    </row>
    <row r="11" spans="1:25" x14ac:dyDescent="0.3">
      <c r="A11" s="32" t="s">
        <v>5</v>
      </c>
      <c r="B11" s="33" t="s">
        <v>23</v>
      </c>
      <c r="C11" s="35">
        <v>-4.3587538079271848</v>
      </c>
      <c r="D11" s="35">
        <v>3.0204717509561663</v>
      </c>
      <c r="E11" s="356">
        <v>2.1065447400314019</v>
      </c>
      <c r="F11" s="35">
        <v>5.2892109647526997</v>
      </c>
      <c r="G11" s="35">
        <v>1.7791581386961131</v>
      </c>
      <c r="H11" s="36">
        <v>1.7891578855982582</v>
      </c>
      <c r="I11" s="35">
        <v>0.34810727159164667</v>
      </c>
      <c r="J11" s="35">
        <v>-0.74471987955456731</v>
      </c>
      <c r="K11" s="35">
        <v>1.3698485703012686</v>
      </c>
      <c r="L11" s="35">
        <v>1.3035277673054457</v>
      </c>
      <c r="M11" s="34">
        <v>1.3907373528327938</v>
      </c>
      <c r="N11" s="35">
        <v>1.7995653367006925</v>
      </c>
      <c r="O11" s="35">
        <v>1.309913835308163</v>
      </c>
      <c r="P11" s="37">
        <v>2.2671469666619037</v>
      </c>
    </row>
    <row r="12" spans="1:25" x14ac:dyDescent="0.3">
      <c r="A12" s="32" t="s">
        <v>5</v>
      </c>
      <c r="B12" s="38" t="s">
        <v>24</v>
      </c>
      <c r="C12" s="35">
        <v>-1.2939341333987442</v>
      </c>
      <c r="D12" s="35">
        <v>1.1793871958502455</v>
      </c>
      <c r="E12" s="356">
        <v>1.3788555242583822</v>
      </c>
      <c r="F12" s="35">
        <v>2.3244267738047775</v>
      </c>
      <c r="G12" s="35">
        <v>2.8222822457023344</v>
      </c>
      <c r="H12" s="36">
        <v>2.0590407797598242</v>
      </c>
      <c r="I12" s="35">
        <v>-0.12414624026420018</v>
      </c>
      <c r="J12" s="35">
        <v>-1.5725421314633725</v>
      </c>
      <c r="K12" s="35">
        <v>1.2673119786406506</v>
      </c>
      <c r="L12" s="35">
        <v>0.64174820994029602</v>
      </c>
      <c r="M12" s="34">
        <v>2.6662154792603587</v>
      </c>
      <c r="N12" s="35">
        <v>4.4275959336372184</v>
      </c>
      <c r="O12" s="35">
        <v>0.26068471756124367</v>
      </c>
      <c r="P12" s="37">
        <v>0.19308487548019837</v>
      </c>
    </row>
    <row r="13" spans="1:25" x14ac:dyDescent="0.3">
      <c r="A13" s="32"/>
      <c r="B13" s="38" t="s">
        <v>25</v>
      </c>
      <c r="C13" s="35">
        <v>-11.571405115317257</v>
      </c>
      <c r="D13" s="35">
        <v>0.55323782265614962</v>
      </c>
      <c r="E13" s="356">
        <v>15.155791123823503</v>
      </c>
      <c r="F13" s="35">
        <v>15.14524188106623</v>
      </c>
      <c r="G13" s="35">
        <v>-2.500361997013667</v>
      </c>
      <c r="H13" s="36">
        <v>-0.62585145710528645</v>
      </c>
      <c r="I13" s="35">
        <v>3.8860150397825644</v>
      </c>
      <c r="J13" s="35">
        <v>2.1879059522438515</v>
      </c>
      <c r="K13" s="35">
        <v>6.5075934768355159</v>
      </c>
      <c r="L13" s="35">
        <v>2.5576494433796393</v>
      </c>
      <c r="M13" s="34">
        <v>6.042806626911168</v>
      </c>
      <c r="N13" s="35">
        <v>15.380166629749414</v>
      </c>
      <c r="O13" s="35">
        <v>13.993794420471794</v>
      </c>
      <c r="P13" s="37">
        <v>15.944118148701826</v>
      </c>
    </row>
    <row r="14" spans="1:25" x14ac:dyDescent="0.3">
      <c r="A14" s="32"/>
      <c r="B14" s="38" t="s">
        <v>26</v>
      </c>
      <c r="C14" s="35">
        <v>0.91699230476722793</v>
      </c>
      <c r="D14" s="35">
        <v>1.9052923451476245</v>
      </c>
      <c r="E14" s="356">
        <v>-3.9121302433803962</v>
      </c>
      <c r="F14" s="35">
        <v>0.20562596392308397</v>
      </c>
      <c r="G14" s="35">
        <v>-0.66262528421053846</v>
      </c>
      <c r="H14" s="36">
        <v>-0.51002295749867921</v>
      </c>
      <c r="I14" s="35">
        <v>0.70792287705103707</v>
      </c>
      <c r="J14" s="35">
        <v>-4.8506586209082219</v>
      </c>
      <c r="K14" s="35">
        <v>-0.99717456757678624</v>
      </c>
      <c r="L14" s="35">
        <v>0.46221576213849591</v>
      </c>
      <c r="M14" s="34">
        <v>2.133875348348524</v>
      </c>
      <c r="N14" s="35">
        <v>-0.14525428778751071</v>
      </c>
      <c r="O14" s="35">
        <v>-4.9369985484542962</v>
      </c>
      <c r="P14" s="37">
        <v>-4.5446326734246085</v>
      </c>
    </row>
    <row r="15" spans="1:25" x14ac:dyDescent="0.3">
      <c r="A15" s="32"/>
      <c r="B15" s="38" t="s">
        <v>27</v>
      </c>
      <c r="C15" s="35">
        <v>-7.2786908201597385</v>
      </c>
      <c r="D15" s="35">
        <v>10.231150301922076</v>
      </c>
      <c r="E15" s="356">
        <v>1.4507841167400448</v>
      </c>
      <c r="F15" s="35">
        <v>8.9642146395731981</v>
      </c>
      <c r="G15" s="35">
        <v>4.6990381281112326</v>
      </c>
      <c r="H15" s="36">
        <v>3.1286299132257778</v>
      </c>
      <c r="I15" s="35">
        <v>3.4835234169868556</v>
      </c>
      <c r="J15" s="35">
        <v>-1.3638489298438805</v>
      </c>
      <c r="K15" s="35">
        <v>-0.72625410000864976</v>
      </c>
      <c r="L15" s="35">
        <v>5.6950595748876953</v>
      </c>
      <c r="M15" s="34">
        <v>1.6113143373866823</v>
      </c>
      <c r="N15" s="35">
        <v>-6.8027805619112698</v>
      </c>
      <c r="O15" s="35">
        <v>-1.4082784434019224</v>
      </c>
      <c r="P15" s="37">
        <v>6.7648074859617324</v>
      </c>
    </row>
    <row r="16" spans="1:25" x14ac:dyDescent="0.3">
      <c r="A16" s="32"/>
      <c r="B16" s="38" t="s">
        <v>28</v>
      </c>
      <c r="C16" s="35">
        <v>-8.2426527505104588</v>
      </c>
      <c r="D16" s="35">
        <v>11.246251652431848</v>
      </c>
      <c r="E16" s="356">
        <v>1.8169046881505224</v>
      </c>
      <c r="F16" s="35">
        <v>8.3715263480613764</v>
      </c>
      <c r="G16" s="35">
        <v>3.916308113874778</v>
      </c>
      <c r="H16" s="36">
        <v>2.3448382032411841</v>
      </c>
      <c r="I16" s="35">
        <v>2.2250805695706255</v>
      </c>
      <c r="J16" s="35">
        <v>-1.2544847891925226</v>
      </c>
      <c r="K16" s="35">
        <v>0.24487260813963463</v>
      </c>
      <c r="L16" s="35">
        <v>4.175101005600057</v>
      </c>
      <c r="M16" s="34">
        <v>3.520449480894805</v>
      </c>
      <c r="N16" s="35">
        <v>-3.5694936622530871</v>
      </c>
      <c r="O16" s="35">
        <v>-0.19546535545784671</v>
      </c>
      <c r="P16" s="37">
        <v>4.901695580314791</v>
      </c>
    </row>
    <row r="17" spans="1:16" x14ac:dyDescent="0.3">
      <c r="A17" s="32"/>
      <c r="B17" s="38"/>
      <c r="C17" s="35"/>
      <c r="D17" s="35"/>
      <c r="E17" s="356"/>
      <c r="F17" s="35"/>
      <c r="G17" s="35"/>
      <c r="H17" s="36"/>
      <c r="I17" s="35"/>
      <c r="J17" s="35"/>
      <c r="K17" s="35"/>
      <c r="L17" s="37"/>
      <c r="M17" s="34"/>
      <c r="N17" s="35"/>
      <c r="O17" s="35"/>
      <c r="P17" s="37"/>
    </row>
    <row r="18" spans="1:16" x14ac:dyDescent="0.3">
      <c r="A18" s="32"/>
      <c r="B18" s="7" t="s">
        <v>29</v>
      </c>
      <c r="C18" s="35"/>
      <c r="D18" s="35"/>
      <c r="E18" s="356"/>
      <c r="F18" s="35"/>
      <c r="G18" s="35"/>
      <c r="H18" s="36"/>
      <c r="I18" s="35"/>
      <c r="J18" s="35"/>
      <c r="K18" s="35"/>
      <c r="L18" s="37"/>
      <c r="M18" s="34"/>
      <c r="N18" s="35"/>
      <c r="O18" s="35"/>
      <c r="P18" s="37"/>
    </row>
    <row r="19" spans="1:16" x14ac:dyDescent="0.3">
      <c r="A19" s="32" t="s">
        <v>5</v>
      </c>
      <c r="B19" s="33" t="s">
        <v>30</v>
      </c>
      <c r="C19" s="35">
        <v>-2.0933771150747904</v>
      </c>
      <c r="D19" s="35">
        <v>5.4770817917039194</v>
      </c>
      <c r="E19" s="356">
        <v>9.645361068587377</v>
      </c>
      <c r="F19" s="35">
        <v>10.694671220110518</v>
      </c>
      <c r="G19" s="35">
        <v>4.2083161366909483</v>
      </c>
      <c r="H19" s="36">
        <v>3.9308621000344601</v>
      </c>
      <c r="I19" s="35">
        <v>1.3346401199809454</v>
      </c>
      <c r="J19" s="35">
        <v>3.0174374749967869</v>
      </c>
      <c r="K19" s="35">
        <v>2.5973403857211697</v>
      </c>
      <c r="L19" s="35">
        <v>2.3020312548551303</v>
      </c>
      <c r="M19" s="34">
        <v>5.1960091364961825</v>
      </c>
      <c r="N19" s="35">
        <v>10.273594308557055</v>
      </c>
      <c r="O19" s="35">
        <v>8.5439956807334951</v>
      </c>
      <c r="P19" s="37">
        <v>9.5732593012943354</v>
      </c>
    </row>
    <row r="20" spans="1:16" x14ac:dyDescent="0.3">
      <c r="A20" s="32" t="s">
        <v>5</v>
      </c>
      <c r="B20" s="38" t="s">
        <v>31</v>
      </c>
      <c r="C20" s="35">
        <v>0.84539067610274188</v>
      </c>
      <c r="D20" s="35">
        <v>4.4702591846276674</v>
      </c>
      <c r="E20" s="356">
        <v>9.7089947201078672</v>
      </c>
      <c r="F20" s="35">
        <v>9.1032113576207774</v>
      </c>
      <c r="G20" s="35">
        <v>4.8607806820189392</v>
      </c>
      <c r="H20" s="36">
        <v>3.9454665673873679</v>
      </c>
      <c r="I20" s="35">
        <v>1.0497799685881271</v>
      </c>
      <c r="J20" s="35">
        <v>1.8596739107755056</v>
      </c>
      <c r="K20" s="35">
        <v>3.1493710402518138</v>
      </c>
      <c r="L20" s="35">
        <v>1.7955796282906666</v>
      </c>
      <c r="M20" s="34">
        <v>8.5521282456451964</v>
      </c>
      <c r="N20" s="35">
        <v>14.250399926559986</v>
      </c>
      <c r="O20" s="35">
        <v>8.3596026718630192</v>
      </c>
      <c r="P20" s="37">
        <v>8.0909814553151485</v>
      </c>
    </row>
    <row r="21" spans="1:16" x14ac:dyDescent="0.3">
      <c r="A21" s="32"/>
      <c r="B21" s="38"/>
      <c r="C21" s="35"/>
      <c r="D21" s="35"/>
      <c r="E21" s="356"/>
      <c r="F21" s="35"/>
      <c r="G21" s="35"/>
      <c r="H21" s="36"/>
      <c r="I21" s="35"/>
      <c r="J21" s="35"/>
      <c r="K21" s="35"/>
      <c r="L21" s="37"/>
      <c r="M21" s="34"/>
      <c r="N21" s="35"/>
      <c r="O21" s="35"/>
      <c r="P21" s="37"/>
    </row>
    <row r="22" spans="1:16" x14ac:dyDescent="0.3">
      <c r="A22" s="32"/>
      <c r="B22" s="7" t="s">
        <v>32</v>
      </c>
      <c r="C22" s="35"/>
      <c r="D22" s="35"/>
      <c r="E22" s="356"/>
      <c r="F22" s="35"/>
      <c r="G22" s="35"/>
      <c r="H22" s="36"/>
      <c r="I22" s="35"/>
      <c r="J22" s="35"/>
      <c r="K22" s="35"/>
      <c r="L22" s="37"/>
      <c r="M22" s="34"/>
      <c r="N22" s="35"/>
      <c r="O22" s="35"/>
      <c r="P22" s="37"/>
    </row>
    <row r="23" spans="1:16" x14ac:dyDescent="0.3">
      <c r="A23" s="32"/>
      <c r="B23" s="33" t="s">
        <v>33</v>
      </c>
      <c r="C23" s="35">
        <v>92.079253000000008</v>
      </c>
      <c r="D23" s="35">
        <v>97.122508999999994</v>
      </c>
      <c r="E23" s="356">
        <v>106.49032567192125</v>
      </c>
      <c r="F23" s="35">
        <v>117.87911588375817</v>
      </c>
      <c r="G23" s="35">
        <v>122.839841739283</v>
      </c>
      <c r="H23" s="36">
        <v>127.6685065219548</v>
      </c>
      <c r="I23" s="35" t="s">
        <v>4</v>
      </c>
      <c r="J23" s="35" t="s">
        <v>4</v>
      </c>
      <c r="K23" s="35" t="s">
        <v>4</v>
      </c>
      <c r="L23" s="37" t="s">
        <v>4</v>
      </c>
      <c r="M23" s="34" t="s">
        <v>4</v>
      </c>
      <c r="N23" s="35" t="s">
        <v>4</v>
      </c>
      <c r="O23" s="35" t="s">
        <v>4</v>
      </c>
      <c r="P23" s="37" t="s">
        <v>4</v>
      </c>
    </row>
    <row r="24" spans="1:16" x14ac:dyDescent="0.3">
      <c r="A24" s="32"/>
      <c r="B24" s="33"/>
      <c r="C24" s="35"/>
      <c r="D24" s="35"/>
      <c r="E24" s="356"/>
      <c r="F24" s="35"/>
      <c r="G24" s="35"/>
      <c r="H24" s="36"/>
      <c r="I24" s="35"/>
      <c r="J24" s="35"/>
      <c r="K24" s="35"/>
      <c r="L24" s="37"/>
      <c r="M24" s="34"/>
      <c r="N24" s="35"/>
      <c r="O24" s="35"/>
      <c r="P24" s="37"/>
    </row>
    <row r="25" spans="1:16" x14ac:dyDescent="0.3">
      <c r="A25" s="39"/>
      <c r="B25" s="374" t="s">
        <v>34</v>
      </c>
      <c r="C25" s="41"/>
      <c r="D25" s="41"/>
      <c r="E25" s="357"/>
      <c r="F25" s="41"/>
      <c r="G25" s="41"/>
      <c r="H25" s="42"/>
      <c r="I25" s="41"/>
      <c r="J25" s="41"/>
      <c r="K25" s="41"/>
      <c r="L25" s="43"/>
      <c r="M25" s="34"/>
      <c r="N25" s="35"/>
      <c r="O25" s="35"/>
      <c r="P25" s="37"/>
    </row>
    <row r="26" spans="1:16" x14ac:dyDescent="0.3">
      <c r="A26" s="32" t="s">
        <v>5</v>
      </c>
      <c r="B26" s="38" t="s">
        <v>35</v>
      </c>
      <c r="C26" s="35">
        <v>-1.8221860707341331</v>
      </c>
      <c r="D26" s="35">
        <v>-0.71396275572636059</v>
      </c>
      <c r="E26" s="356">
        <v>0.38595078940966143</v>
      </c>
      <c r="F26" s="35">
        <v>1.610705795436429</v>
      </c>
      <c r="G26" s="35">
        <v>0.58848857742603844</v>
      </c>
      <c r="H26" s="36">
        <v>3.5171474614670295E-2</v>
      </c>
      <c r="I26" s="35">
        <v>0.12417371385520237</v>
      </c>
      <c r="J26" s="35">
        <v>0.32658691175628807</v>
      </c>
      <c r="K26" s="35">
        <v>-0.28704587850838514</v>
      </c>
      <c r="L26" s="35">
        <v>-9.7949927081342203E-3</v>
      </c>
      <c r="M26" s="34">
        <v>0.21455165015460409</v>
      </c>
      <c r="N26" s="35">
        <v>0.87001799166566141</v>
      </c>
      <c r="O26" s="35">
        <v>0.41054927279768894</v>
      </c>
      <c r="P26" s="37">
        <v>0.13655142846220603</v>
      </c>
    </row>
    <row r="27" spans="1:16" x14ac:dyDescent="0.3">
      <c r="A27" s="32"/>
      <c r="B27" s="38" t="s">
        <v>36</v>
      </c>
      <c r="C27" s="35">
        <v>-1.8861519963683349</v>
      </c>
      <c r="D27" s="35">
        <v>-0.5815586873247014</v>
      </c>
      <c r="E27" s="356">
        <v>0.57671633379394738</v>
      </c>
      <c r="F27" s="35">
        <v>1.6013844552596801</v>
      </c>
      <c r="G27" s="35">
        <v>0.5836200788529089</v>
      </c>
      <c r="H27" s="36">
        <v>4.5430089560682951E-2</v>
      </c>
      <c r="I27" s="35">
        <v>0.13489296972286624</v>
      </c>
      <c r="J27" s="35">
        <v>0.32620376986556288</v>
      </c>
      <c r="K27" s="35">
        <v>-0.28146964765803917</v>
      </c>
      <c r="L27" s="35">
        <v>-8.2071077305401197E-3</v>
      </c>
      <c r="M27" s="34">
        <v>0.32956769795191576</v>
      </c>
      <c r="N27" s="35">
        <v>1.5319323045227096</v>
      </c>
      <c r="O27" s="35">
        <v>0.45860031241131693</v>
      </c>
      <c r="P27" s="37">
        <v>0.17191322171059564</v>
      </c>
    </row>
    <row r="28" spans="1:16" x14ac:dyDescent="0.3">
      <c r="A28" s="32"/>
      <c r="B28" s="38"/>
      <c r="C28" s="35"/>
      <c r="D28" s="35"/>
      <c r="E28" s="356"/>
      <c r="F28" s="35"/>
      <c r="G28" s="35"/>
      <c r="H28" s="36"/>
      <c r="I28" s="35"/>
      <c r="J28" s="35"/>
      <c r="K28" s="35"/>
      <c r="L28" s="37"/>
      <c r="M28" s="34"/>
      <c r="N28" s="35"/>
      <c r="O28" s="35"/>
      <c r="P28" s="37"/>
    </row>
    <row r="29" spans="1:16" x14ac:dyDescent="0.3">
      <c r="A29" s="32"/>
      <c r="B29" s="8" t="s">
        <v>37</v>
      </c>
      <c r="C29" s="35"/>
      <c r="D29" s="35"/>
      <c r="E29" s="356"/>
      <c r="F29" s="35"/>
      <c r="G29" s="35"/>
      <c r="H29" s="36"/>
      <c r="I29" s="35"/>
      <c r="J29" s="35"/>
      <c r="K29" s="35"/>
      <c r="L29" s="37"/>
      <c r="M29" s="34"/>
      <c r="N29" s="35"/>
      <c r="O29" s="35"/>
      <c r="P29" s="37"/>
    </row>
    <row r="30" spans="1:16" x14ac:dyDescent="0.3">
      <c r="A30" s="32" t="s">
        <v>5</v>
      </c>
      <c r="B30" s="38" t="s">
        <v>38</v>
      </c>
      <c r="C30" s="35">
        <v>3.7545787545787634</v>
      </c>
      <c r="D30" s="35">
        <v>6.884377758164173</v>
      </c>
      <c r="E30" s="356">
        <v>6.8538398018166857</v>
      </c>
      <c r="F30" s="35">
        <v>7.1097372488408084</v>
      </c>
      <c r="G30" s="35">
        <v>4.834054834054835</v>
      </c>
      <c r="H30" s="36">
        <v>4.1293874741913372</v>
      </c>
      <c r="I30" s="35">
        <v>2.0085414447736483</v>
      </c>
      <c r="J30" s="35">
        <v>-4.3496349438609805E-2</v>
      </c>
      <c r="K30" s="35">
        <v>3.507291741264873</v>
      </c>
      <c r="L30" s="35">
        <v>2.101852959270567</v>
      </c>
      <c r="M30" s="34">
        <v>6.9076305220883594</v>
      </c>
      <c r="N30" s="35">
        <v>6.1641347599176832</v>
      </c>
      <c r="O30" s="35">
        <v>6.1571589156121043</v>
      </c>
      <c r="P30" s="37">
        <v>7.6672114175805106</v>
      </c>
    </row>
    <row r="31" spans="1:16" x14ac:dyDescent="0.3">
      <c r="A31" s="32"/>
      <c r="B31" s="38" t="s">
        <v>39</v>
      </c>
      <c r="C31" s="35">
        <f>100*((1+'Summary indicators'!C30/100)/(1+'Summary indicators'!C38/100)-1)</f>
        <v>1.7875323503948382</v>
      </c>
      <c r="D31" s="35">
        <f>100*((1+'Summary indicators'!D30/100)/(1+'Summary indicators'!D38/100)-1)</f>
        <v>3.6109306762226012</v>
      </c>
      <c r="E31" s="356">
        <f>100*((1+'Summary indicators'!E30/100)/(1+'Summary indicators'!E38/100)-1)</f>
        <v>-1.4903970661271471</v>
      </c>
      <c r="F31" s="35">
        <f>100*((1+'Summary indicators'!F30/100)/(1+'Summary indicators'!F38/100)-1)</f>
        <v>0.5934001562036828</v>
      </c>
      <c r="G31" s="35">
        <f>100*((1+'Summary indicators'!G30/100)/(1+'Summary indicators'!G38/100)-1)</f>
        <v>2.6977130140217298</v>
      </c>
      <c r="H31" s="36">
        <f>100*((1+'Summary indicators'!H30/100)/(1+'Summary indicators'!H38/100)-1)</f>
        <v>2.0263724600641408</v>
      </c>
      <c r="I31" s="35">
        <f>100*((1+'Summary indicators'!I30/100)/(1+'Summary indicators'!I38/100)-1)</f>
        <v>0.3264603239039543</v>
      </c>
      <c r="J31" s="35">
        <f>100*((1+'Summary indicators'!J30/100)/(1+'Summary indicators'!J38/100)-1)</f>
        <v>-3.4784270052174326</v>
      </c>
      <c r="K31" s="35">
        <f>100*((1+'Summary indicators'!K30/100)/(1+'Summary indicators'!K38/100)-1)</f>
        <v>1.6208695765659753</v>
      </c>
      <c r="L31" s="35">
        <f>100*((1+'Summary indicators'!L30/100)/(1+'Summary indicators'!L38/100)-1)</f>
        <v>0.93950393414814481</v>
      </c>
      <c r="M31" s="34">
        <f>100*((1+'Summary indicators'!M30/100)/(1+'Summary indicators'!M38/100)-1)</f>
        <v>1.3361459401769249</v>
      </c>
      <c r="N31" s="35">
        <f>100*((1+'Summary indicators'!N30/100)/(1+'Summary indicators'!N38/100)-1)</f>
        <v>-2.3384724906530763</v>
      </c>
      <c r="O31" s="35">
        <f>100*((1+'Summary indicators'!O30/100)/(1+'Summary indicators'!O38/100)-1)</f>
        <v>-2.9913269046342617</v>
      </c>
      <c r="P31" s="37">
        <f>100*((1+'Summary indicators'!P30/100)/(1+'Summary indicators'!P38/100)-1)</f>
        <v>-0.65351970714285779</v>
      </c>
    </row>
    <row r="32" spans="1:16" x14ac:dyDescent="0.3">
      <c r="A32" s="32"/>
      <c r="B32" s="38"/>
      <c r="C32" s="35"/>
      <c r="D32" s="35"/>
      <c r="E32" s="356"/>
      <c r="F32" s="35"/>
      <c r="G32" s="35"/>
      <c r="H32" s="36"/>
      <c r="I32" s="35"/>
      <c r="J32" s="35"/>
      <c r="K32" s="35"/>
      <c r="L32" s="37"/>
      <c r="M32" s="34"/>
      <c r="N32" s="35"/>
      <c r="O32" s="35"/>
      <c r="P32" s="37"/>
    </row>
    <row r="33" spans="1:16" x14ac:dyDescent="0.3">
      <c r="A33" s="32"/>
      <c r="B33" s="8" t="s">
        <v>40</v>
      </c>
      <c r="C33" s="35"/>
      <c r="D33" s="35"/>
      <c r="E33" s="356"/>
      <c r="F33" s="35"/>
      <c r="G33" s="35"/>
      <c r="H33" s="36"/>
      <c r="I33" s="35"/>
      <c r="J33" s="35"/>
      <c r="K33" s="35"/>
      <c r="L33" s="37"/>
      <c r="M33" s="34"/>
      <c r="N33" s="35"/>
      <c r="O33" s="35"/>
      <c r="P33" s="37"/>
    </row>
    <row r="34" spans="1:16" x14ac:dyDescent="0.3">
      <c r="A34" s="32"/>
      <c r="B34" s="38" t="s">
        <v>41</v>
      </c>
      <c r="C34" s="35">
        <v>6.6885912163563237</v>
      </c>
      <c r="D34" s="35">
        <v>6.9457062825841156</v>
      </c>
      <c r="E34" s="356">
        <v>6.5678320844456888</v>
      </c>
      <c r="F34" s="35">
        <v>5.6164646611426647</v>
      </c>
      <c r="G34" s="35">
        <v>5.3765514487172075</v>
      </c>
      <c r="H34" s="36">
        <v>5.1600085559734801</v>
      </c>
      <c r="I34" s="35">
        <v>6.7698168385415443</v>
      </c>
      <c r="J34" s="35">
        <v>6.489425193538743</v>
      </c>
      <c r="K34" s="35">
        <v>6.6553360186565227</v>
      </c>
      <c r="L34" s="35">
        <v>6.5992087049310797</v>
      </c>
      <c r="M34" s="34" t="s">
        <v>4</v>
      </c>
      <c r="N34" s="35" t="s">
        <v>4</v>
      </c>
      <c r="O34" s="35" t="s">
        <v>4</v>
      </c>
      <c r="P34" s="37" t="s">
        <v>4</v>
      </c>
    </row>
    <row r="35" spans="1:16" x14ac:dyDescent="0.3">
      <c r="A35" s="32"/>
      <c r="B35" s="93" t="s">
        <v>42</v>
      </c>
      <c r="C35" s="35">
        <v>181.44225</v>
      </c>
      <c r="D35" s="35">
        <v>187.6095</v>
      </c>
      <c r="E35" s="356">
        <v>179.53625004767525</v>
      </c>
      <c r="F35" s="35">
        <v>154.35755482281445</v>
      </c>
      <c r="G35" s="35">
        <v>148.21981971887601</v>
      </c>
      <c r="H35" s="36">
        <v>142.05023585023378</v>
      </c>
      <c r="I35" s="35">
        <v>-0.33023077918319377</v>
      </c>
      <c r="J35" s="35">
        <v>-4.1189832519632708</v>
      </c>
      <c r="K35" s="35">
        <v>2.4734735368835192</v>
      </c>
      <c r="L35" s="35">
        <v>-0.90454502962523664</v>
      </c>
      <c r="M35" s="34">
        <v>-3.3691231323625503</v>
      </c>
      <c r="N35" s="35">
        <v>-6.9396766984029963</v>
      </c>
      <c r="O35" s="35">
        <v>-4.1813245430090902</v>
      </c>
      <c r="P35" s="37">
        <v>-2.6739799512367268</v>
      </c>
    </row>
    <row r="36" spans="1:16" x14ac:dyDescent="0.3">
      <c r="A36" s="45"/>
      <c r="B36" s="93"/>
      <c r="C36" s="48"/>
      <c r="D36" s="48"/>
      <c r="E36" s="357"/>
      <c r="F36" s="48"/>
      <c r="G36" s="48"/>
      <c r="H36" s="49"/>
      <c r="I36" s="48"/>
      <c r="J36" s="48"/>
      <c r="K36" s="48"/>
      <c r="L36" s="50"/>
      <c r="M36" s="40"/>
      <c r="N36" s="41"/>
      <c r="O36" s="41"/>
      <c r="P36" s="43"/>
    </row>
    <row r="37" spans="1:16" x14ac:dyDescent="0.3">
      <c r="A37" s="51"/>
      <c r="B37" s="8" t="s">
        <v>43</v>
      </c>
      <c r="C37" s="48"/>
      <c r="D37" s="48"/>
      <c r="E37" s="357"/>
      <c r="F37" s="48"/>
      <c r="G37" s="48"/>
      <c r="H37" s="49"/>
      <c r="I37" s="48"/>
      <c r="J37" s="48"/>
      <c r="K37" s="48"/>
      <c r="L37" s="50"/>
      <c r="M37" s="52"/>
      <c r="N37" s="53"/>
      <c r="O37" s="53"/>
      <c r="P37" s="54"/>
    </row>
    <row r="38" spans="1:16" x14ac:dyDescent="0.3">
      <c r="A38" s="32"/>
      <c r="B38" s="33" t="s">
        <v>44</v>
      </c>
      <c r="C38" s="35">
        <v>1.9325023003922803</v>
      </c>
      <c r="D38" s="35">
        <v>3.1593646158539768</v>
      </c>
      <c r="E38" s="356">
        <v>8.4704806632355698</v>
      </c>
      <c r="F38" s="35">
        <v>6.4778972402945056</v>
      </c>
      <c r="G38" s="35">
        <v>2.0802233636316947</v>
      </c>
      <c r="H38" s="36">
        <v>2.0612464830604305</v>
      </c>
      <c r="I38" s="35">
        <v>1.6766076620655213</v>
      </c>
      <c r="J38" s="35">
        <v>3.5587180660270503</v>
      </c>
      <c r="K38" s="35">
        <v>1.8563334210376765</v>
      </c>
      <c r="L38" s="35">
        <v>1.1515303521609603</v>
      </c>
      <c r="M38" s="34">
        <v>5.4980229711918627</v>
      </c>
      <c r="N38" s="35">
        <v>8.7061993268096369</v>
      </c>
      <c r="O38" s="35">
        <v>9.4305854603874728</v>
      </c>
      <c r="P38" s="37">
        <v>8.3754664485296502</v>
      </c>
    </row>
    <row r="39" spans="1:16" ht="16.2" thickBot="1" x14ac:dyDescent="0.35">
      <c r="A39" s="55"/>
      <c r="B39" s="439"/>
      <c r="C39" s="56"/>
      <c r="D39" s="56"/>
      <c r="E39" s="358"/>
      <c r="F39" s="56"/>
      <c r="G39" s="56"/>
      <c r="H39" s="57"/>
      <c r="I39" s="58"/>
      <c r="J39" s="58"/>
      <c r="K39" s="58"/>
      <c r="L39" s="59"/>
      <c r="M39" s="60"/>
      <c r="N39" s="61"/>
      <c r="O39" s="61"/>
      <c r="P39" s="62"/>
    </row>
    <row r="40" spans="1:16" x14ac:dyDescent="0.3">
      <c r="A40" s="40"/>
      <c r="B40" s="33"/>
      <c r="C40" s="63"/>
      <c r="D40" s="63"/>
      <c r="E40" s="359"/>
      <c r="F40" s="63"/>
      <c r="G40" s="63"/>
      <c r="H40" s="64"/>
      <c r="I40" s="65"/>
      <c r="J40" s="65"/>
      <c r="K40" s="65"/>
      <c r="L40" s="66"/>
      <c r="M40" s="325"/>
      <c r="N40" s="67"/>
      <c r="O40" s="67"/>
      <c r="P40" s="68"/>
    </row>
    <row r="41" spans="1:16" x14ac:dyDescent="0.3">
      <c r="A41" s="40"/>
      <c r="B41" s="8" t="s">
        <v>45</v>
      </c>
      <c r="C41" s="70">
        <f t="shared" ref="C41:H41" si="0">$C$59*C26+$C$59*C30+$C$60*C20+$C$61*C12+$C$62*C19+$C$63*C11</f>
        <v>0.62358837227702835</v>
      </c>
      <c r="D41" s="70">
        <f t="shared" si="0"/>
        <v>5.1271278779836544</v>
      </c>
      <c r="E41" s="356">
        <f t="shared" si="0"/>
        <v>7.3871149667688725</v>
      </c>
      <c r="F41" s="70">
        <f t="shared" si="0"/>
        <v>8.3663906971501802</v>
      </c>
      <c r="G41" s="70">
        <f t="shared" si="0"/>
        <v>4.7445559968974598</v>
      </c>
      <c r="H41" s="71">
        <f t="shared" si="0"/>
        <v>3.7887145787914167</v>
      </c>
      <c r="I41" s="70" t="s">
        <v>4</v>
      </c>
      <c r="J41" s="70" t="s">
        <v>4</v>
      </c>
      <c r="K41" s="70" t="s">
        <v>4</v>
      </c>
      <c r="L41" s="71" t="s">
        <v>4</v>
      </c>
      <c r="M41" s="69" t="s">
        <v>4</v>
      </c>
      <c r="N41" s="70" t="s">
        <v>4</v>
      </c>
      <c r="O41" s="70" t="s">
        <v>4</v>
      </c>
      <c r="P41" s="71" t="s">
        <v>4</v>
      </c>
    </row>
    <row r="42" spans="1:16" x14ac:dyDescent="0.3">
      <c r="A42" s="72"/>
      <c r="B42" s="73"/>
      <c r="C42" s="75"/>
      <c r="D42" s="75"/>
      <c r="E42" s="360"/>
      <c r="F42" s="75"/>
      <c r="G42" s="75"/>
      <c r="H42" s="73"/>
      <c r="I42" s="75"/>
      <c r="J42" s="75"/>
      <c r="K42" s="75"/>
      <c r="L42" s="73"/>
      <c r="M42" s="74"/>
      <c r="N42" s="75"/>
      <c r="O42" s="75"/>
      <c r="P42" s="73"/>
    </row>
    <row r="43" spans="1:16" x14ac:dyDescent="0.3">
      <c r="A43" s="40"/>
      <c r="B43" s="76"/>
      <c r="C43" s="65"/>
      <c r="D43" s="65"/>
      <c r="E43" s="361"/>
      <c r="F43" s="65"/>
      <c r="G43" s="65"/>
      <c r="H43" s="66"/>
      <c r="I43" s="70"/>
      <c r="J43" s="70"/>
      <c r="K43" s="70"/>
      <c r="L43" s="66"/>
      <c r="M43" s="325"/>
      <c r="N43" s="67"/>
      <c r="O43" s="67"/>
      <c r="P43" s="68"/>
    </row>
    <row r="44" spans="1:16" x14ac:dyDescent="0.3">
      <c r="A44" s="40"/>
      <c r="B44" s="8" t="s">
        <v>46</v>
      </c>
      <c r="C44" s="48"/>
      <c r="D44" s="48"/>
      <c r="E44" s="357"/>
      <c r="F44" s="70"/>
      <c r="G44" s="70"/>
      <c r="H44" s="71"/>
      <c r="I44" s="70"/>
      <c r="J44" s="70"/>
      <c r="K44" s="70"/>
      <c r="L44" s="71"/>
      <c r="M44" s="34"/>
      <c r="N44" s="35"/>
      <c r="O44" s="35"/>
      <c r="P44" s="37"/>
    </row>
    <row r="45" spans="1:16" x14ac:dyDescent="0.3">
      <c r="A45" s="40"/>
      <c r="B45" s="33" t="s">
        <v>47</v>
      </c>
      <c r="C45" s="70">
        <v>1.9692951689311178</v>
      </c>
      <c r="D45" s="70">
        <v>1.8940442410058544</v>
      </c>
      <c r="E45" s="356">
        <v>6.398494838484714</v>
      </c>
      <c r="F45" s="70">
        <v>9.2297329783965765</v>
      </c>
      <c r="G45" s="70">
        <v>5.0028810811890478</v>
      </c>
      <c r="H45" s="71">
        <v>3.8660788019680759</v>
      </c>
      <c r="I45" s="70">
        <v>0.44575090612095636</v>
      </c>
      <c r="J45" s="70">
        <v>0.78136326699376202</v>
      </c>
      <c r="K45" s="70">
        <v>2.4846564206516764</v>
      </c>
      <c r="L45" s="70">
        <v>1.8178867271527066</v>
      </c>
      <c r="M45" s="69">
        <v>2.945907189204755</v>
      </c>
      <c r="N45" s="70">
        <v>6.8331229170144114</v>
      </c>
      <c r="O45" s="70">
        <v>5.662777599701152</v>
      </c>
      <c r="P45" s="71">
        <v>5.5416239183520011</v>
      </c>
    </row>
    <row r="46" spans="1:16" x14ac:dyDescent="0.3">
      <c r="A46" s="40"/>
      <c r="B46" s="33" t="s">
        <v>48</v>
      </c>
      <c r="C46" s="35">
        <v>10.95973260401836</v>
      </c>
      <c r="D46" s="35">
        <v>8.9550685616214114</v>
      </c>
      <c r="E46" s="356">
        <v>6.0756629015935522</v>
      </c>
      <c r="F46" s="35">
        <v>6.1776355346441525</v>
      </c>
      <c r="G46" s="35">
        <v>6.3073310844568384</v>
      </c>
      <c r="H46" s="37">
        <v>6.2399484868158908</v>
      </c>
      <c r="I46" s="70">
        <v>7.2561857143210462</v>
      </c>
      <c r="J46" s="70">
        <v>6.4505516008016031</v>
      </c>
      <c r="K46" s="70">
        <v>5.8548234811439697</v>
      </c>
      <c r="L46" s="70">
        <v>5.8811066544485886</v>
      </c>
      <c r="M46" s="34" t="s">
        <v>4</v>
      </c>
      <c r="N46" s="35" t="s">
        <v>4</v>
      </c>
      <c r="O46" s="35" t="s">
        <v>4</v>
      </c>
      <c r="P46" s="37" t="s">
        <v>4</v>
      </c>
    </row>
    <row r="47" spans="1:16" x14ac:dyDescent="0.3">
      <c r="A47" s="77"/>
      <c r="B47" s="33"/>
      <c r="C47" s="70"/>
      <c r="D47" s="70"/>
      <c r="E47" s="356"/>
      <c r="F47" s="70"/>
      <c r="G47" s="70"/>
      <c r="H47" s="71"/>
      <c r="I47" s="70"/>
      <c r="J47" s="70"/>
      <c r="K47" s="70"/>
      <c r="L47" s="71"/>
      <c r="M47" s="34"/>
      <c r="N47" s="35"/>
      <c r="O47" s="35"/>
      <c r="P47" s="37"/>
    </row>
    <row r="48" spans="1:16" x14ac:dyDescent="0.3">
      <c r="A48" s="77"/>
      <c r="B48" s="7" t="s">
        <v>49</v>
      </c>
      <c r="C48" s="48"/>
      <c r="D48" s="48"/>
      <c r="E48" s="357"/>
      <c r="F48" s="48"/>
      <c r="G48" s="48"/>
      <c r="H48" s="50"/>
      <c r="I48" s="48"/>
      <c r="J48" s="48"/>
      <c r="K48" s="48"/>
      <c r="L48" s="50"/>
      <c r="M48" s="40"/>
      <c r="N48" s="41"/>
      <c r="O48" s="41"/>
      <c r="P48" s="43"/>
    </row>
    <row r="49" spans="1:17" x14ac:dyDescent="0.3">
      <c r="A49" s="78"/>
      <c r="B49" s="33" t="s">
        <v>50</v>
      </c>
      <c r="C49" s="35">
        <v>0.68216578289821417</v>
      </c>
      <c r="D49" s="35">
        <v>1.3413845555988901</v>
      </c>
      <c r="E49" s="356">
        <v>1.4128404804746975</v>
      </c>
      <c r="F49" s="35">
        <v>2.7587436745771576</v>
      </c>
      <c r="G49" s="35">
        <v>2.8940191467675236</v>
      </c>
      <c r="H49" s="37">
        <v>2.3253115107275457</v>
      </c>
      <c r="I49" s="35">
        <v>-1.489882122260866E-2</v>
      </c>
      <c r="J49" s="35">
        <v>0.23371508348635217</v>
      </c>
      <c r="K49" s="35">
        <v>0.4755372218789633</v>
      </c>
      <c r="L49" s="35">
        <v>0.69929627375291403</v>
      </c>
      <c r="M49" s="34">
        <v>0.89715082653720746</v>
      </c>
      <c r="N49" s="35">
        <v>1.5135167796112459</v>
      </c>
      <c r="O49" s="35">
        <v>0.95316227824324695</v>
      </c>
      <c r="P49" s="37">
        <v>1.3995179442215511</v>
      </c>
    </row>
    <row r="50" spans="1:17" x14ac:dyDescent="0.3">
      <c r="A50" s="77"/>
      <c r="B50" s="33" t="s">
        <v>51</v>
      </c>
      <c r="C50" s="35">
        <v>-3.1583347094638059</v>
      </c>
      <c r="D50" s="35">
        <v>-1.5538016662310694</v>
      </c>
      <c r="E50" s="356">
        <v>-0.88039042168113202</v>
      </c>
      <c r="F50" s="35">
        <v>1.5604620146547399</v>
      </c>
      <c r="G50" s="35">
        <v>0.46005015397749816</v>
      </c>
      <c r="H50" s="37">
        <v>-6.6330066864328519E-2</v>
      </c>
      <c r="I50" s="70">
        <v>-1.0382643539825653</v>
      </c>
      <c r="J50" s="70">
        <v>-2.00428284465336</v>
      </c>
      <c r="K50" s="70">
        <v>-1.1320438462663396</v>
      </c>
      <c r="L50" s="70">
        <v>-0.5388010429715262</v>
      </c>
      <c r="M50" s="34" t="s">
        <v>4</v>
      </c>
      <c r="N50" s="35" t="s">
        <v>4</v>
      </c>
      <c r="O50" s="35" t="s">
        <v>4</v>
      </c>
      <c r="P50" s="37" t="s">
        <v>4</v>
      </c>
    </row>
    <row r="51" spans="1:17" x14ac:dyDescent="0.3">
      <c r="A51" s="77"/>
      <c r="B51" s="33"/>
      <c r="C51" s="35"/>
      <c r="D51" s="35"/>
      <c r="E51" s="356"/>
      <c r="F51" s="35"/>
      <c r="G51" s="35"/>
      <c r="H51" s="37"/>
      <c r="I51" s="70"/>
      <c r="J51" s="70"/>
      <c r="K51" s="70"/>
      <c r="L51" s="71"/>
      <c r="M51" s="34"/>
      <c r="N51" s="35"/>
      <c r="O51" s="35"/>
      <c r="P51" s="37"/>
    </row>
    <row r="52" spans="1:17" x14ac:dyDescent="0.3">
      <c r="A52" s="77"/>
      <c r="B52" s="8" t="s">
        <v>52</v>
      </c>
      <c r="C52" s="35"/>
      <c r="D52" s="35"/>
      <c r="E52" s="356"/>
      <c r="F52" s="35"/>
      <c r="G52" s="35"/>
      <c r="H52" s="37"/>
      <c r="I52" s="70"/>
      <c r="J52" s="70"/>
      <c r="K52" s="70"/>
      <c r="L52" s="71"/>
      <c r="M52" s="34"/>
      <c r="N52" s="35"/>
      <c r="O52" s="35"/>
      <c r="P52" s="37"/>
    </row>
    <row r="53" spans="1:17" x14ac:dyDescent="0.3">
      <c r="A53" s="77"/>
      <c r="B53" s="38" t="s">
        <v>53</v>
      </c>
      <c r="C53" s="35">
        <f>'External environment'!O13</f>
        <v>-6.5034706556656996</v>
      </c>
      <c r="D53" s="35">
        <f>'External environment'!P13</f>
        <v>5.1796406890182389</v>
      </c>
      <c r="E53" s="356">
        <f>'External environment'!Q13</f>
        <v>3.4741541225325578</v>
      </c>
      <c r="F53" s="35">
        <f>'External environment'!R13</f>
        <v>2.7263481968901937</v>
      </c>
      <c r="G53" s="35"/>
      <c r="H53" s="37"/>
      <c r="I53" s="35">
        <v>0.28971438915172953</v>
      </c>
      <c r="J53" s="35">
        <v>1.2824212012874092E-2</v>
      </c>
      <c r="K53" s="35">
        <v>0.93641028597708509</v>
      </c>
      <c r="L53" s="35">
        <v>1.2182912648405209</v>
      </c>
      <c r="M53" s="34">
        <v>4.602076205369432</v>
      </c>
      <c r="N53" s="35">
        <v>4.8311587381086873</v>
      </c>
      <c r="O53" s="35">
        <v>3.5348474654576467</v>
      </c>
      <c r="P53" s="37">
        <v>2.4752396332283988</v>
      </c>
      <c r="Q53" s="200"/>
    </row>
    <row r="54" spans="1:17" x14ac:dyDescent="0.3">
      <c r="A54" s="77"/>
      <c r="B54" s="38" t="s">
        <v>54</v>
      </c>
      <c r="C54" s="35">
        <f>'External environment'!O14</f>
        <v>0.3</v>
      </c>
      <c r="D54" s="35">
        <f>'External environment'!P14</f>
        <v>2.5</v>
      </c>
      <c r="E54" s="356">
        <f>'External environment'!Q14</f>
        <v>5.0999999999999996</v>
      </c>
      <c r="F54" s="35">
        <f>'External environment'!R14</f>
        <v>2.1</v>
      </c>
      <c r="G54" s="35">
        <f>'External environment'!S14</f>
        <v>1.9</v>
      </c>
      <c r="H54" s="37">
        <f>'External environment'!T14</f>
        <v>1.9</v>
      </c>
      <c r="I54" s="35"/>
      <c r="J54" s="35"/>
      <c r="K54" s="35"/>
      <c r="L54" s="35"/>
      <c r="M54" s="34"/>
      <c r="N54" s="35"/>
      <c r="O54" s="35"/>
      <c r="P54" s="37"/>
    </row>
    <row r="55" spans="1:17" x14ac:dyDescent="0.3">
      <c r="A55" s="79"/>
      <c r="B55" s="73"/>
      <c r="C55" s="75"/>
      <c r="D55" s="75"/>
      <c r="E55" s="75"/>
      <c r="F55" s="75"/>
      <c r="G55" s="75"/>
      <c r="H55" s="73"/>
      <c r="I55" s="75"/>
      <c r="J55" s="75"/>
      <c r="K55" s="75"/>
      <c r="L55" s="73"/>
      <c r="M55" s="74"/>
      <c r="N55" s="75"/>
      <c r="O55" s="75"/>
      <c r="P55" s="73"/>
    </row>
    <row r="56" spans="1:17" x14ac:dyDescent="0.3">
      <c r="A56" s="80"/>
      <c r="B56" s="44"/>
      <c r="C56" s="81"/>
      <c r="D56" s="81"/>
      <c r="E56" s="81"/>
      <c r="F56" s="81"/>
      <c r="G56" s="81"/>
      <c r="H56" s="81"/>
      <c r="I56" s="21"/>
      <c r="J56" s="21"/>
      <c r="K56" s="21"/>
      <c r="L56" s="21"/>
      <c r="M56" s="48"/>
      <c r="N56" s="48"/>
      <c r="O56" s="48"/>
      <c r="P56" s="48"/>
    </row>
    <row r="57" spans="1:17" x14ac:dyDescent="0.3">
      <c r="A57" s="18" t="s">
        <v>5</v>
      </c>
      <c r="B57" s="391" t="s">
        <v>55</v>
      </c>
      <c r="C57" s="392"/>
      <c r="D57" s="392"/>
      <c r="E57" s="392"/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</row>
    <row r="58" spans="1:17" x14ac:dyDescent="0.3">
      <c r="A58" s="18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</row>
    <row r="59" spans="1:17" s="21" customFormat="1" x14ac:dyDescent="0.3">
      <c r="A59" s="83"/>
      <c r="B59" s="390" t="s">
        <v>56</v>
      </c>
      <c r="C59" s="102">
        <v>0.51146900996927269</v>
      </c>
      <c r="D59" s="82"/>
      <c r="E59" s="11"/>
      <c r="F59" s="11"/>
      <c r="G59" s="11"/>
      <c r="H59" s="11"/>
      <c r="J59" s="11"/>
      <c r="K59" s="11"/>
      <c r="L59" s="11"/>
      <c r="M59" s="11"/>
      <c r="N59" s="11"/>
    </row>
    <row r="60" spans="1:17" x14ac:dyDescent="0.3">
      <c r="B60" s="390" t="s">
        <v>57</v>
      </c>
      <c r="C60" s="102">
        <v>0.25744734546174874</v>
      </c>
      <c r="D60" s="82"/>
    </row>
    <row r="61" spans="1:17" x14ac:dyDescent="0.3">
      <c r="B61" s="390" t="s">
        <v>58</v>
      </c>
      <c r="C61" s="102">
        <v>6.5516953887791066E-2</v>
      </c>
      <c r="D61" s="82"/>
    </row>
    <row r="62" spans="1:17" x14ac:dyDescent="0.3">
      <c r="B62" s="390" t="s">
        <v>59</v>
      </c>
      <c r="C62" s="102">
        <v>9.8890785399828027E-2</v>
      </c>
      <c r="D62" s="82"/>
    </row>
    <row r="63" spans="1:17" x14ac:dyDescent="0.3">
      <c r="B63" s="390" t="s">
        <v>60</v>
      </c>
      <c r="C63" s="102">
        <v>6.6675905281359513E-2</v>
      </c>
      <c r="D63" s="82"/>
    </row>
  </sheetData>
  <mergeCells count="8">
    <mergeCell ref="R4:U5"/>
    <mergeCell ref="V4:Y5"/>
    <mergeCell ref="B57:Q57"/>
    <mergeCell ref="A4:H5"/>
    <mergeCell ref="A1:N1"/>
    <mergeCell ref="A2:N2"/>
    <mergeCell ref="A3:N3"/>
    <mergeCell ref="I4:Q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showGridLines="0" zoomScale="70" zoomScaleNormal="70" workbookViewId="0">
      <selection activeCell="E6" sqref="E6:V6"/>
    </sheetView>
  </sheetViews>
  <sheetFormatPr defaultColWidth="9.125" defaultRowHeight="15.6" x14ac:dyDescent="0.3"/>
  <cols>
    <col min="1" max="1" width="5.75" style="200" customWidth="1"/>
    <col min="2" max="2" width="45.75" style="200" customWidth="1"/>
    <col min="3" max="3" width="5.75" style="200" customWidth="1"/>
    <col min="4" max="4" width="35.75" style="240" customWidth="1"/>
    <col min="5" max="6" width="11.125" style="240" customWidth="1"/>
    <col min="7" max="13" width="11.125" style="200" customWidth="1"/>
    <col min="14" max="14" width="11.125" style="241" customWidth="1"/>
    <col min="15" max="22" width="11.125" style="200" customWidth="1"/>
    <col min="23" max="16384" width="9.125" style="200"/>
  </cols>
  <sheetData>
    <row r="1" spans="1:22" x14ac:dyDescent="0.3">
      <c r="A1" s="417" t="str">
        <f>'Summary indicators'!A1:M1</f>
        <v>59th meeting of the Macroeconomic Forecast Committee, March 17th 2022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9"/>
      <c r="S1" s="419"/>
      <c r="T1" s="419"/>
      <c r="U1" s="348"/>
    </row>
    <row r="2" spans="1:22" ht="18" x14ac:dyDescent="0.35">
      <c r="A2" s="427" t="s">
        <v>199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346"/>
    </row>
    <row r="3" spans="1:22" x14ac:dyDescent="0.3">
      <c r="A3" s="428" t="s">
        <v>200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351"/>
    </row>
    <row r="4" spans="1:22" s="93" customFormat="1" x14ac:dyDescent="0.3">
      <c r="A4" s="216"/>
      <c r="B4" s="217"/>
      <c r="C4" s="218"/>
      <c r="D4" s="219"/>
      <c r="E4" s="339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19"/>
    </row>
    <row r="5" spans="1:22" s="93" customFormat="1" x14ac:dyDescent="0.3">
      <c r="A5" s="199"/>
      <c r="B5" s="50" t="s">
        <v>197</v>
      </c>
      <c r="C5" s="47"/>
      <c r="D5" s="50" t="s">
        <v>198</v>
      </c>
      <c r="E5" s="87">
        <v>2008</v>
      </c>
      <c r="F5" s="18">
        <v>2009</v>
      </c>
      <c r="G5" s="18">
        <v>2010</v>
      </c>
      <c r="H5" s="18">
        <v>2011</v>
      </c>
      <c r="I5" s="18">
        <v>2012</v>
      </c>
      <c r="J5" s="18">
        <v>2013</v>
      </c>
      <c r="K5" s="18">
        <v>2014</v>
      </c>
      <c r="L5" s="18">
        <v>2015</v>
      </c>
      <c r="M5" s="18">
        <v>2016</v>
      </c>
      <c r="N5" s="18">
        <v>2017</v>
      </c>
      <c r="O5" s="18">
        <v>2018</v>
      </c>
      <c r="P5" s="18">
        <v>2019</v>
      </c>
      <c r="Q5" s="18">
        <v>2020</v>
      </c>
      <c r="R5" s="18">
        <v>2021</v>
      </c>
      <c r="S5" s="18">
        <v>2022</v>
      </c>
      <c r="T5" s="18">
        <v>2023</v>
      </c>
      <c r="U5" s="18">
        <v>2024</v>
      </c>
      <c r="V5" s="20">
        <v>2025</v>
      </c>
    </row>
    <row r="6" spans="1:22" s="93" customFormat="1" x14ac:dyDescent="0.3">
      <c r="A6" s="221"/>
      <c r="B6" s="209"/>
      <c r="C6" s="207"/>
      <c r="D6" s="209"/>
      <c r="E6" s="173" t="s">
        <v>20</v>
      </c>
      <c r="F6" s="9" t="s">
        <v>20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9" t="s">
        <v>20</v>
      </c>
      <c r="N6" s="9" t="s">
        <v>20</v>
      </c>
      <c r="O6" s="9" t="s">
        <v>20</v>
      </c>
      <c r="P6" s="9" t="s">
        <v>20</v>
      </c>
      <c r="Q6" s="9" t="s">
        <v>20</v>
      </c>
      <c r="R6" s="9" t="s">
        <v>21</v>
      </c>
      <c r="S6" s="9" t="s">
        <v>21</v>
      </c>
      <c r="T6" s="9" t="s">
        <v>21</v>
      </c>
      <c r="U6" s="9" t="s">
        <v>21</v>
      </c>
      <c r="V6" s="151" t="s">
        <v>21</v>
      </c>
    </row>
    <row r="7" spans="1:22" x14ac:dyDescent="0.3">
      <c r="A7" s="216"/>
      <c r="B7" s="50"/>
      <c r="C7" s="47"/>
      <c r="D7" s="50"/>
      <c r="E7" s="47"/>
      <c r="F7" s="48"/>
      <c r="G7" s="220"/>
      <c r="H7" s="220"/>
      <c r="I7" s="220"/>
      <c r="J7" s="220"/>
      <c r="K7" s="220"/>
      <c r="L7" s="220"/>
      <c r="M7" s="220"/>
      <c r="N7" s="220"/>
      <c r="O7" s="220"/>
      <c r="P7" s="222"/>
      <c r="Q7" s="222"/>
      <c r="R7" s="222"/>
      <c r="S7" s="222"/>
      <c r="T7" s="222"/>
      <c r="U7" s="222"/>
      <c r="V7" s="223"/>
    </row>
    <row r="8" spans="1:22" x14ac:dyDescent="0.3">
      <c r="A8" s="199"/>
      <c r="B8" s="46" t="s">
        <v>183</v>
      </c>
      <c r="C8" s="199"/>
      <c r="D8" s="224" t="s">
        <v>184</v>
      </c>
      <c r="E8" s="225">
        <v>49747.347000000002</v>
      </c>
      <c r="F8" s="226">
        <v>38180.275000000001</v>
      </c>
      <c r="G8" s="226">
        <v>47490.465000000004</v>
      </c>
      <c r="H8" s="226">
        <v>54666.452000000005</v>
      </c>
      <c r="I8" s="226">
        <v>57312.983</v>
      </c>
      <c r="J8" s="226">
        <v>58979.456000000006</v>
      </c>
      <c r="K8" s="226">
        <v>59062.518000000004</v>
      </c>
      <c r="L8" s="226">
        <v>63725.141000000003</v>
      </c>
      <c r="M8" s="226">
        <v>65557.514999999999</v>
      </c>
      <c r="N8" s="226">
        <v>70026.698000000004</v>
      </c>
      <c r="O8" s="226">
        <v>75006.187000000005</v>
      </c>
      <c r="P8" s="226">
        <v>76463.103000000003</v>
      </c>
      <c r="Q8" s="226">
        <v>69739.573999999993</v>
      </c>
      <c r="R8" s="226">
        <v>83105.418000000005</v>
      </c>
      <c r="S8" s="226">
        <v>92945.436296490167</v>
      </c>
      <c r="T8" s="226">
        <v>103799.1532583126</v>
      </c>
      <c r="U8" s="226">
        <v>111057.78154819406</v>
      </c>
      <c r="V8" s="227">
        <v>116430.69812307556</v>
      </c>
    </row>
    <row r="9" spans="1:22" x14ac:dyDescent="0.3">
      <c r="A9" s="199"/>
      <c r="B9" s="46"/>
      <c r="C9" s="199"/>
      <c r="D9" s="224"/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7"/>
    </row>
    <row r="10" spans="1:22" x14ac:dyDescent="0.3">
      <c r="A10" s="199"/>
      <c r="B10" s="46" t="s">
        <v>185</v>
      </c>
      <c r="C10" s="199"/>
      <c r="D10" s="224" t="s">
        <v>186</v>
      </c>
      <c r="E10" s="228">
        <v>60029.077000000005</v>
      </c>
      <c r="F10" s="229">
        <v>66531.444000000003</v>
      </c>
      <c r="G10" s="229">
        <v>70240.497000000003</v>
      </c>
      <c r="H10" s="229">
        <v>66408.502999999997</v>
      </c>
      <c r="I10" s="229">
        <v>70587.78</v>
      </c>
      <c r="J10" s="229">
        <v>72449.460999999996</v>
      </c>
      <c r="K10" s="229">
        <v>73433.488999999987</v>
      </c>
      <c r="L10" s="229">
        <v>73914.305999999997</v>
      </c>
      <c r="M10" s="229">
        <v>75928.008000000002</v>
      </c>
      <c r="N10" s="229">
        <v>79888.146999999997</v>
      </c>
      <c r="O10" s="229">
        <v>81431.331000000006</v>
      </c>
      <c r="P10" s="229">
        <v>83858.137000000002</v>
      </c>
      <c r="Q10" s="229">
        <v>87040.059000000008</v>
      </c>
      <c r="R10" s="229">
        <v>89307.774000000005</v>
      </c>
      <c r="S10" s="229">
        <v>85415.067999999999</v>
      </c>
      <c r="T10" s="229">
        <v>87995.005999999994</v>
      </c>
      <c r="U10" s="229">
        <v>89848.660170383315</v>
      </c>
      <c r="V10" s="230">
        <v>94600.945355798613</v>
      </c>
    </row>
    <row r="11" spans="1:22" x14ac:dyDescent="0.3">
      <c r="A11" s="199"/>
      <c r="B11" s="46"/>
      <c r="C11" s="199"/>
      <c r="D11" s="224"/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7"/>
    </row>
    <row r="12" spans="1:22" x14ac:dyDescent="0.3">
      <c r="A12" s="199"/>
      <c r="B12" s="46" t="s">
        <v>187</v>
      </c>
      <c r="C12" s="199"/>
      <c r="D12" s="224" t="s">
        <v>188</v>
      </c>
      <c r="E12" s="228">
        <v>44371.377</v>
      </c>
      <c r="F12" s="229">
        <v>40067.066999999995</v>
      </c>
      <c r="G12" s="229">
        <v>43560.50299999999</v>
      </c>
      <c r="H12" s="229">
        <v>45407.904000000002</v>
      </c>
      <c r="I12" s="229">
        <v>46508.47</v>
      </c>
      <c r="J12" s="229">
        <v>46817.849999999991</v>
      </c>
      <c r="K12" s="229">
        <v>47530.226000000002</v>
      </c>
      <c r="L12" s="229">
        <v>49516.404999999999</v>
      </c>
      <c r="M12" s="229">
        <v>49087.09399999999</v>
      </c>
      <c r="N12" s="229">
        <v>50016.715999999993</v>
      </c>
      <c r="O12" s="229">
        <v>52095.356000000007</v>
      </c>
      <c r="P12" s="229">
        <v>53829.659</v>
      </c>
      <c r="Q12" s="229">
        <v>51199.705999999998</v>
      </c>
      <c r="R12" s="229">
        <v>54267.875999999989</v>
      </c>
      <c r="S12" s="229">
        <v>60435.116976255391</v>
      </c>
      <c r="T12" s="229">
        <v>67753.542986822315</v>
      </c>
      <c r="U12" s="229">
        <v>70024.601042961964</v>
      </c>
      <c r="V12" s="230">
        <v>72477.590933343847</v>
      </c>
    </row>
    <row r="13" spans="1:22" x14ac:dyDescent="0.3">
      <c r="A13" s="199"/>
      <c r="B13" s="46"/>
      <c r="C13" s="199"/>
      <c r="D13" s="224"/>
      <c r="E13" s="231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3"/>
    </row>
    <row r="14" spans="1:22" x14ac:dyDescent="0.3">
      <c r="A14" s="199"/>
      <c r="B14" s="38" t="s">
        <v>189</v>
      </c>
      <c r="C14" s="234"/>
      <c r="D14" s="224" t="s">
        <v>188</v>
      </c>
      <c r="E14" s="228">
        <v>13464.450276454963</v>
      </c>
      <c r="F14" s="229">
        <v>10148.571422906638</v>
      </c>
      <c r="G14" s="229">
        <v>13300.167481637092</v>
      </c>
      <c r="H14" s="229">
        <v>14413.720649658584</v>
      </c>
      <c r="I14" s="229">
        <v>15538.465006911814</v>
      </c>
      <c r="J14" s="229">
        <v>15076.042281771735</v>
      </c>
      <c r="K14" s="229">
        <v>15606.305060630973</v>
      </c>
      <c r="L14" s="229">
        <v>16965.056640337476</v>
      </c>
      <c r="M14" s="229">
        <v>15543.193110969314</v>
      </c>
      <c r="N14" s="229">
        <v>15007.798242532379</v>
      </c>
      <c r="O14" s="229">
        <v>14739.113270293707</v>
      </c>
      <c r="P14" s="229">
        <v>14743.959280315867</v>
      </c>
      <c r="Q14" s="229">
        <v>13147.449852639029</v>
      </c>
      <c r="R14" s="229">
        <v>14893.33359260249</v>
      </c>
      <c r="S14" s="229">
        <v>16457.304975465908</v>
      </c>
      <c r="T14" s="229">
        <v>20095.61423783427</v>
      </c>
      <c r="U14" s="229">
        <v>19901.688398375925</v>
      </c>
      <c r="V14" s="230">
        <v>19926.283778787612</v>
      </c>
    </row>
    <row r="15" spans="1:22" x14ac:dyDescent="0.3">
      <c r="A15" s="199"/>
      <c r="B15" s="46"/>
      <c r="C15" s="199"/>
      <c r="D15" s="50"/>
      <c r="E15" s="199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46"/>
    </row>
    <row r="16" spans="1:22" s="93" customFormat="1" x14ac:dyDescent="0.3">
      <c r="A16" s="199"/>
      <c r="B16" s="46" t="s">
        <v>190</v>
      </c>
      <c r="C16" s="199"/>
      <c r="D16" s="224" t="s">
        <v>191</v>
      </c>
      <c r="E16" s="225">
        <v>37666.879000000001</v>
      </c>
      <c r="F16" s="226">
        <v>37599.816999999995</v>
      </c>
      <c r="G16" s="226">
        <v>38286.100999999995</v>
      </c>
      <c r="H16" s="226">
        <v>39006.619000000006</v>
      </c>
      <c r="I16" s="226">
        <v>40537.997000000003</v>
      </c>
      <c r="J16" s="226">
        <v>40586.413</v>
      </c>
      <c r="K16" s="226">
        <v>41326.695999999996</v>
      </c>
      <c r="L16" s="226">
        <v>42415.604000000007</v>
      </c>
      <c r="M16" s="226">
        <v>43904.249000000003</v>
      </c>
      <c r="N16" s="226">
        <v>46608.218999999997</v>
      </c>
      <c r="O16" s="226">
        <v>49683.073000000004</v>
      </c>
      <c r="P16" s="226">
        <v>52334.171999999999</v>
      </c>
      <c r="Q16" s="226">
        <v>52748.327000000005</v>
      </c>
      <c r="R16" s="226">
        <v>55074.706000000006</v>
      </c>
      <c r="S16" s="226">
        <v>60461.310861160309</v>
      </c>
      <c r="T16" s="226">
        <v>65965.231778439862</v>
      </c>
      <c r="U16" s="226">
        <v>69171.657021575273</v>
      </c>
      <c r="V16" s="227">
        <v>71900.801623469393</v>
      </c>
    </row>
    <row r="17" spans="1:22" x14ac:dyDescent="0.3">
      <c r="A17" s="199"/>
      <c r="B17" s="46"/>
      <c r="C17" s="199"/>
      <c r="D17" s="50"/>
      <c r="E17" s="199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46"/>
    </row>
    <row r="18" spans="1:22" x14ac:dyDescent="0.3">
      <c r="A18" s="199"/>
      <c r="B18" s="46" t="s">
        <v>192</v>
      </c>
      <c r="C18" s="199"/>
      <c r="D18" s="224"/>
      <c r="E18" s="145">
        <v>38.536999999999999</v>
      </c>
      <c r="F18" s="146">
        <v>43.136000000000003</v>
      </c>
      <c r="G18" s="146">
        <v>389.95400000000001</v>
      </c>
      <c r="H18" s="146">
        <v>568.02200000000005</v>
      </c>
      <c r="I18" s="146">
        <v>568.08399999999995</v>
      </c>
      <c r="J18" s="146">
        <v>604.21900000000005</v>
      </c>
      <c r="K18" s="146">
        <v>712.77300000000002</v>
      </c>
      <c r="L18" s="146">
        <v>669.97799999999995</v>
      </c>
      <c r="M18" s="146">
        <v>608.00199999999995</v>
      </c>
      <c r="N18" s="146">
        <v>793.94</v>
      </c>
      <c r="O18" s="146">
        <v>733.95899999999995</v>
      </c>
      <c r="P18" s="146">
        <v>765.61300000000006</v>
      </c>
      <c r="Q18" s="146">
        <v>739.053</v>
      </c>
      <c r="R18" s="146">
        <v>736.30799999999999</v>
      </c>
      <c r="S18" s="146">
        <v>836.65322327111573</v>
      </c>
      <c r="T18" s="146">
        <v>862.68501266223745</v>
      </c>
      <c r="U18" s="146">
        <v>779.27418476112541</v>
      </c>
      <c r="V18" s="147">
        <v>789.16879692766008</v>
      </c>
    </row>
    <row r="19" spans="1:22" x14ac:dyDescent="0.3">
      <c r="A19" s="199"/>
      <c r="B19" s="46"/>
      <c r="C19" s="199"/>
      <c r="D19" s="224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7"/>
    </row>
    <row r="20" spans="1:22" x14ac:dyDescent="0.3">
      <c r="A20" s="199"/>
      <c r="B20" s="46" t="s">
        <v>193</v>
      </c>
      <c r="C20" s="199"/>
      <c r="D20" s="224" t="s">
        <v>191</v>
      </c>
      <c r="E20" s="225">
        <f>1000*'General government'!C15-'Non-standard macrobases'!E18</f>
        <v>3290.0510000000004</v>
      </c>
      <c r="F20" s="226">
        <f>1000*'General government'!D15-'Non-standard macrobases'!F18</f>
        <v>3874.1540000000005</v>
      </c>
      <c r="G20" s="226">
        <f>1000*'General government'!E15-'Non-standard macrobases'!G18</f>
        <v>3676.9459999999995</v>
      </c>
      <c r="H20" s="226">
        <f>1000*'General government'!F15-'Non-standard macrobases'!H18</f>
        <v>3636.6470000000008</v>
      </c>
      <c r="I20" s="226">
        <f>1000*'General government'!G15-'Non-standard macrobases'!I18</f>
        <v>3721.0749999999998</v>
      </c>
      <c r="J20" s="226">
        <f>1000*'General government'!H15-'Non-standard macrobases'!J18</f>
        <v>3688.3970000000008</v>
      </c>
      <c r="K20" s="226">
        <f>1000*'General government'!I15-'Non-standard macrobases'!K18</f>
        <v>3677.357</v>
      </c>
      <c r="L20" s="226">
        <f>1000*'General government'!J15-'Non-standard macrobases'!L18</f>
        <v>4074.0289999999995</v>
      </c>
      <c r="M20" s="226">
        <f>1000*'General government'!K15-'Non-standard macrobases'!M18</f>
        <v>3930.4589999999994</v>
      </c>
      <c r="N20" s="226">
        <f>1000*'General government'!L15-'Non-standard macrobases'!N18</f>
        <v>4072.3929999999996</v>
      </c>
      <c r="O20" s="226">
        <f>1000*'General government'!M15-'Non-standard macrobases'!O18</f>
        <v>4202.0640000000003</v>
      </c>
      <c r="P20" s="226">
        <f>1000*'General government'!N15-'Non-standard macrobases'!P18</f>
        <v>4398.701</v>
      </c>
      <c r="Q20" s="226">
        <f>1000*'General government'!O15-'Non-standard macrobases'!Q18</f>
        <v>4793.3990000000013</v>
      </c>
      <c r="R20" s="226">
        <f>1000*'General government'!P15-'Non-standard macrobases'!R18</f>
        <v>5126.2519999999995</v>
      </c>
      <c r="S20" s="226">
        <f>1000*'General government'!Q15-'Non-standard macrobases'!S18</f>
        <v>5109.7215550325063</v>
      </c>
      <c r="T20" s="226">
        <f>1000*'General government'!R15-'Non-standard macrobases'!T18</f>
        <v>5526.5481425343851</v>
      </c>
      <c r="U20" s="226">
        <f>1000*'General government'!S15-'Non-standard macrobases'!U18</f>
        <v>5565.8946317507707</v>
      </c>
      <c r="V20" s="227">
        <f>1000*'General government'!T15-'Non-standard macrobases'!V18</f>
        <v>5535.662190658596</v>
      </c>
    </row>
    <row r="21" spans="1:22" x14ac:dyDescent="0.3">
      <c r="A21" s="199"/>
      <c r="B21" s="46"/>
      <c r="C21" s="199"/>
      <c r="D21" s="224"/>
      <c r="E21" s="14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7"/>
    </row>
    <row r="22" spans="1:22" x14ac:dyDescent="0.3">
      <c r="A22" s="199"/>
      <c r="B22" s="46" t="s">
        <v>194</v>
      </c>
      <c r="C22" s="199"/>
      <c r="D22" s="224"/>
      <c r="E22" s="145">
        <v>461.69299999999998</v>
      </c>
      <c r="F22" s="146">
        <v>433.524</v>
      </c>
      <c r="G22" s="146">
        <v>333.82600000000002</v>
      </c>
      <c r="H22" s="146">
        <v>683.00900000000001</v>
      </c>
      <c r="I22" s="146">
        <v>604.90099999999995</v>
      </c>
      <c r="J22" s="146">
        <v>770.55700000000002</v>
      </c>
      <c r="K22" s="146">
        <v>1178.9639999999999</v>
      </c>
      <c r="L22" s="146">
        <v>1847.6220000000001</v>
      </c>
      <c r="M22" s="146">
        <v>865.303</v>
      </c>
      <c r="N22" s="146">
        <v>775.048</v>
      </c>
      <c r="O22" s="146">
        <v>988.65200000000004</v>
      </c>
      <c r="P22" s="146">
        <v>785.28300000000002</v>
      </c>
      <c r="Q22" s="146">
        <v>830.21900000000005</v>
      </c>
      <c r="R22" s="146">
        <v>892.31735725930002</v>
      </c>
      <c r="S22" s="146">
        <v>1216.3859405974856</v>
      </c>
      <c r="T22" s="146">
        <v>1612.1702683186377</v>
      </c>
      <c r="U22" s="146">
        <v>1007.1947265112492</v>
      </c>
      <c r="V22" s="147">
        <v>997.24363709763577</v>
      </c>
    </row>
    <row r="23" spans="1:22" x14ac:dyDescent="0.3">
      <c r="A23" s="199"/>
      <c r="B23" s="46"/>
      <c r="C23" s="199"/>
      <c r="D23" s="224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7"/>
    </row>
    <row r="24" spans="1:22" x14ac:dyDescent="0.3">
      <c r="A24" s="199"/>
      <c r="B24" s="46" t="s">
        <v>195</v>
      </c>
      <c r="C24" s="199"/>
      <c r="D24" s="224" t="s">
        <v>191</v>
      </c>
      <c r="E24" s="225">
        <f>1000*'General government'!C12-'Non-standard macrobases'!E22</f>
        <v>1875.5800000000002</v>
      </c>
      <c r="F24" s="226">
        <f>1000*'General government'!D12-'Non-standard macrobases'!F22</f>
        <v>2081.8930000000005</v>
      </c>
      <c r="G24" s="226">
        <f>1000*'General government'!E12-'Non-standard macrobases'!G22</f>
        <v>2161.4879999999998</v>
      </c>
      <c r="H24" s="226">
        <f>1000*'General government'!F12-'Non-standard macrobases'!H22</f>
        <v>1981.8910000000001</v>
      </c>
      <c r="I24" s="226">
        <f>1000*'General government'!G12-'Non-standard macrobases'!I22</f>
        <v>1777.9340000000002</v>
      </c>
      <c r="J24" s="226">
        <f>1000*'General government'!H12-'Non-standard macrobases'!J22</f>
        <v>1742.8720000000001</v>
      </c>
      <c r="K24" s="226">
        <f>1000*'General government'!I12-'Non-standard macrobases'!K22</f>
        <v>1960.0839999999998</v>
      </c>
      <c r="L24" s="226">
        <f>1000*'General government'!J12-'Non-standard macrobases'!L22</f>
        <v>3249.0409999999993</v>
      </c>
      <c r="M24" s="226">
        <f>1000*'General government'!K12-'Non-standard macrobases'!M22</f>
        <v>1893.3900000000003</v>
      </c>
      <c r="N24" s="226">
        <f>1000*'General government'!L12-'Non-standard macrobases'!N22</f>
        <v>2070.4070000000002</v>
      </c>
      <c r="O24" s="226">
        <f>1000*'General government'!M12-'Non-standard macrobases'!O22</f>
        <v>2359.6530000000002</v>
      </c>
      <c r="P24" s="226">
        <f>1000*'General government'!N12-'Non-standard macrobases'!P22</f>
        <v>2565.0819999999999</v>
      </c>
      <c r="Q24" s="226">
        <f>1000*'General government'!O12-'Non-standard macrobases'!Q22</f>
        <v>2360.674</v>
      </c>
      <c r="R24" s="226">
        <f>1000*'General government'!P12-'Non-standard macrobases'!R22</f>
        <v>2295.3136427407003</v>
      </c>
      <c r="S24" s="226">
        <f>1000*'General government'!Q12-'Non-standard macrobases'!S22-101</f>
        <v>3754.0968061137028</v>
      </c>
      <c r="T24" s="226">
        <f>1000*'General government'!R12-'Non-standard macrobases'!T22-606</f>
        <v>4464.1259564973843</v>
      </c>
      <c r="U24" s="226">
        <f>1000*'General government'!S12-'Non-standard macrobases'!U22-606</f>
        <v>3583.2426301728437</v>
      </c>
      <c r="V24" s="227">
        <f>1000*'General government'!T12-'Non-standard macrobases'!V22-606</f>
        <v>3159.4306025508158</v>
      </c>
    </row>
    <row r="25" spans="1:22" x14ac:dyDescent="0.3">
      <c r="A25" s="199"/>
      <c r="B25" s="46"/>
      <c r="C25" s="199"/>
      <c r="D25" s="224"/>
      <c r="E25" s="225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7"/>
    </row>
    <row r="26" spans="1:22" x14ac:dyDescent="0.3">
      <c r="A26" s="199"/>
      <c r="B26" s="122" t="s">
        <v>196</v>
      </c>
      <c r="C26" s="199"/>
      <c r="D26" s="224"/>
      <c r="E26" s="225"/>
      <c r="F26" s="226"/>
      <c r="G26" s="226"/>
      <c r="H26" s="226"/>
      <c r="I26" s="226"/>
      <c r="J26" s="226"/>
      <c r="K26" s="226"/>
      <c r="L26" s="226"/>
      <c r="M26" s="226"/>
      <c r="N26" s="70">
        <v>6.2587112857902332</v>
      </c>
      <c r="O26" s="70">
        <v>17.5489499316473</v>
      </c>
      <c r="P26" s="70">
        <v>26.045785106706159</v>
      </c>
      <c r="Q26" s="70">
        <v>25.429701431609327</v>
      </c>
      <c r="R26" s="70">
        <v>53.763249762664231</v>
      </c>
      <c r="S26" s="70">
        <v>76.970567042606532</v>
      </c>
      <c r="T26" s="70">
        <v>75.686249999999987</v>
      </c>
      <c r="U26" s="70">
        <v>77.424583333333345</v>
      </c>
      <c r="V26" s="71">
        <v>79.845416666666651</v>
      </c>
    </row>
    <row r="27" spans="1:22" x14ac:dyDescent="0.3">
      <c r="A27" s="221"/>
      <c r="B27" s="235"/>
      <c r="C27" s="221"/>
      <c r="D27" s="236"/>
      <c r="E27" s="237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9"/>
    </row>
  </sheetData>
  <mergeCells count="3">
    <mergeCell ref="A2:T2"/>
    <mergeCell ref="A3:T3"/>
    <mergeCell ref="A1:T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Normal="100" workbookViewId="0">
      <selection activeCell="A21" sqref="A21"/>
    </sheetView>
  </sheetViews>
  <sheetFormatPr defaultColWidth="9.125" defaultRowHeight="15.6" x14ac:dyDescent="0.3"/>
  <cols>
    <col min="1" max="1" width="5.75" style="242" customWidth="1"/>
    <col min="2" max="2" width="75.75" style="242" customWidth="1"/>
    <col min="3" max="3" width="9.125" style="256" customWidth="1"/>
    <col min="4" max="22" width="9.125" style="242" customWidth="1"/>
    <col min="23" max="16384" width="9.125" style="242"/>
  </cols>
  <sheetData>
    <row r="1" spans="1:22" x14ac:dyDescent="0.3">
      <c r="A1" s="420" t="str">
        <f>'Summary indicators'!A1:M1</f>
        <v>59th meeting of the Macroeconomic Forecast Committee, March 17th 2022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2"/>
      <c r="R1" s="422"/>
      <c r="S1" s="422"/>
      <c r="T1" s="422"/>
      <c r="U1" s="422"/>
      <c r="V1" s="422"/>
    </row>
    <row r="2" spans="1:22" ht="18" x14ac:dyDescent="0.35">
      <c r="A2" s="423" t="s">
        <v>201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</row>
    <row r="3" spans="1:22" x14ac:dyDescent="0.3">
      <c r="A3" s="425" t="s">
        <v>16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</row>
    <row r="4" spans="1:22" s="176" customFormat="1" x14ac:dyDescent="0.3">
      <c r="A4" s="243"/>
      <c r="B4" s="244"/>
      <c r="C4" s="246"/>
      <c r="D4" s="246"/>
      <c r="E4" s="246"/>
      <c r="F4" s="247"/>
      <c r="G4" s="246"/>
      <c r="H4" s="246"/>
      <c r="I4" s="246"/>
      <c r="J4" s="247"/>
      <c r="K4" s="246"/>
      <c r="L4" s="246"/>
      <c r="M4" s="246"/>
      <c r="N4" s="247"/>
      <c r="O4" s="246"/>
      <c r="P4" s="246"/>
      <c r="Q4" s="246"/>
      <c r="R4" s="247"/>
      <c r="S4" s="246"/>
      <c r="T4" s="246"/>
      <c r="U4" s="246"/>
      <c r="V4" s="247"/>
    </row>
    <row r="5" spans="1:22" s="176" customFormat="1" x14ac:dyDescent="0.3">
      <c r="A5" s="248"/>
      <c r="B5" s="130"/>
      <c r="C5" s="249">
        <v>2021</v>
      </c>
      <c r="D5" s="249">
        <v>2021</v>
      </c>
      <c r="E5" s="249">
        <v>2021</v>
      </c>
      <c r="F5" s="250">
        <v>2021</v>
      </c>
      <c r="G5" s="249">
        <v>2022</v>
      </c>
      <c r="H5" s="249">
        <v>2022</v>
      </c>
      <c r="I5" s="249">
        <v>2022</v>
      </c>
      <c r="J5" s="250">
        <v>2022</v>
      </c>
      <c r="K5" s="249">
        <v>2023</v>
      </c>
      <c r="L5" s="249">
        <v>2023</v>
      </c>
      <c r="M5" s="249">
        <v>2023</v>
      </c>
      <c r="N5" s="250">
        <v>2023</v>
      </c>
      <c r="O5" s="285">
        <v>2024</v>
      </c>
      <c r="P5" s="249">
        <v>2024</v>
      </c>
      <c r="Q5" s="249">
        <v>2024</v>
      </c>
      <c r="R5" s="250">
        <v>2024</v>
      </c>
      <c r="S5" s="285">
        <v>2025</v>
      </c>
      <c r="T5" s="249">
        <v>2025</v>
      </c>
      <c r="U5" s="249">
        <v>2025</v>
      </c>
      <c r="V5" s="250">
        <v>2025</v>
      </c>
    </row>
    <row r="6" spans="1:22" s="176" customFormat="1" x14ac:dyDescent="0.3">
      <c r="A6" s="251"/>
      <c r="B6" s="152"/>
      <c r="C6" s="5" t="s">
        <v>0</v>
      </c>
      <c r="D6" s="5" t="s">
        <v>1</v>
      </c>
      <c r="E6" s="5" t="s">
        <v>2</v>
      </c>
      <c r="F6" s="3" t="s">
        <v>3</v>
      </c>
      <c r="G6" s="5" t="s">
        <v>0</v>
      </c>
      <c r="H6" s="5" t="s">
        <v>1</v>
      </c>
      <c r="I6" s="5" t="s">
        <v>2</v>
      </c>
      <c r="J6" s="3" t="s">
        <v>3</v>
      </c>
      <c r="K6" s="5" t="s">
        <v>0</v>
      </c>
      <c r="L6" s="5" t="s">
        <v>1</v>
      </c>
      <c r="M6" s="5" t="s">
        <v>2</v>
      </c>
      <c r="N6" s="3" t="s">
        <v>3</v>
      </c>
      <c r="O6" s="2" t="s">
        <v>0</v>
      </c>
      <c r="P6" s="5" t="s">
        <v>1</v>
      </c>
      <c r="Q6" s="5" t="s">
        <v>2</v>
      </c>
      <c r="R6" s="3" t="s">
        <v>3</v>
      </c>
      <c r="S6" s="2" t="s">
        <v>0</v>
      </c>
      <c r="T6" s="5" t="s">
        <v>1</v>
      </c>
      <c r="U6" s="5" t="s">
        <v>2</v>
      </c>
      <c r="V6" s="3" t="s">
        <v>3</v>
      </c>
    </row>
    <row r="7" spans="1:22" x14ac:dyDescent="0.3">
      <c r="A7" s="248"/>
      <c r="B7" s="250"/>
      <c r="C7" s="271"/>
      <c r="D7" s="272"/>
      <c r="E7" s="272"/>
      <c r="F7" s="273"/>
      <c r="G7" s="271"/>
      <c r="H7" s="272"/>
      <c r="I7" s="272"/>
      <c r="J7" s="273"/>
      <c r="K7" s="271"/>
      <c r="L7" s="272"/>
      <c r="M7" s="272"/>
      <c r="N7" s="273"/>
      <c r="O7" s="271"/>
      <c r="P7" s="272"/>
      <c r="Q7" s="272"/>
      <c r="R7" s="273"/>
      <c r="S7" s="271"/>
      <c r="T7" s="272"/>
      <c r="U7" s="272"/>
      <c r="V7" s="273"/>
    </row>
    <row r="8" spans="1:22" x14ac:dyDescent="0.3">
      <c r="A8" s="248"/>
      <c r="B8" s="132" t="s">
        <v>202</v>
      </c>
      <c r="C8" s="268">
        <v>0.98793022133203401</v>
      </c>
      <c r="D8" s="269">
        <v>2.2387931178150744</v>
      </c>
      <c r="E8" s="269">
        <v>3.904516583271378</v>
      </c>
      <c r="F8" s="270">
        <v>5.4980229711918627</v>
      </c>
      <c r="G8" s="268">
        <v>8.7061993268096369</v>
      </c>
      <c r="H8" s="269">
        <v>9.4305854603874728</v>
      </c>
      <c r="I8" s="269">
        <v>8.3754664485296502</v>
      </c>
      <c r="J8" s="270">
        <v>7.4104778380454288</v>
      </c>
      <c r="K8" s="268">
        <v>7.6837706053915449</v>
      </c>
      <c r="L8" s="269">
        <v>6.5230782421020539</v>
      </c>
      <c r="M8" s="269">
        <v>6.0604679908136969</v>
      </c>
      <c r="N8" s="270">
        <v>5.6833430271257326</v>
      </c>
      <c r="O8" s="268">
        <v>2.2270830666012658</v>
      </c>
      <c r="P8" s="269">
        <v>1.940704531617913</v>
      </c>
      <c r="Q8" s="269">
        <v>2.0469744446141629</v>
      </c>
      <c r="R8" s="270">
        <v>2.1074279967383038</v>
      </c>
      <c r="S8" s="268">
        <v>2.1529846083615958</v>
      </c>
      <c r="T8" s="269">
        <v>2.1468472905310345</v>
      </c>
      <c r="U8" s="269">
        <v>2.041080849363536</v>
      </c>
      <c r="V8" s="270">
        <v>1.9060850944365511</v>
      </c>
    </row>
    <row r="9" spans="1:22" x14ac:dyDescent="0.3">
      <c r="A9" s="248"/>
      <c r="B9" s="252" t="s">
        <v>203</v>
      </c>
      <c r="C9" s="429">
        <f t="shared" ref="C9" si="0">AVERAGE(C8:D8)</f>
        <v>1.6133616695735542</v>
      </c>
      <c r="D9" s="430"/>
      <c r="E9" s="430">
        <f t="shared" ref="E9" si="1">AVERAGE(E8:F8)</f>
        <v>4.7012697772316203</v>
      </c>
      <c r="F9" s="431"/>
      <c r="G9" s="429">
        <f t="shared" ref="G9" si="2">AVERAGE(G8:H8)</f>
        <v>9.068392393598554</v>
      </c>
      <c r="H9" s="430"/>
      <c r="I9" s="430">
        <f t="shared" ref="I9" si="3">AVERAGE(I8:J8)</f>
        <v>7.8929721432875395</v>
      </c>
      <c r="J9" s="431"/>
      <c r="K9" s="429">
        <f t="shared" ref="K9" si="4">AVERAGE(K8:L8)</f>
        <v>7.1034244237467998</v>
      </c>
      <c r="L9" s="430"/>
      <c r="M9" s="430">
        <f t="shared" ref="M9" si="5">AVERAGE(M8:N8)</f>
        <v>5.8719055089697143</v>
      </c>
      <c r="N9" s="431"/>
      <c r="O9" s="429">
        <f t="shared" ref="O9" si="6">AVERAGE(O8:P8)</f>
        <v>2.0838937991095894</v>
      </c>
      <c r="P9" s="430"/>
      <c r="Q9" s="430">
        <f t="shared" ref="Q9" si="7">AVERAGE(Q8:R8)</f>
        <v>2.0772012206762334</v>
      </c>
      <c r="R9" s="431"/>
      <c r="S9" s="429">
        <f t="shared" ref="S9" si="8">AVERAGE(S8:T8)</f>
        <v>2.1499159494463154</v>
      </c>
      <c r="T9" s="430"/>
      <c r="U9" s="430">
        <f t="shared" ref="U9" si="9">AVERAGE(U8:V8)</f>
        <v>1.9735829719000435</v>
      </c>
      <c r="V9" s="431"/>
    </row>
    <row r="10" spans="1:22" x14ac:dyDescent="0.3">
      <c r="A10" s="248"/>
      <c r="B10" s="132"/>
      <c r="C10" s="274"/>
      <c r="D10" s="275"/>
      <c r="E10" s="275"/>
      <c r="F10" s="276"/>
      <c r="G10" s="274"/>
      <c r="H10" s="275"/>
      <c r="I10" s="275"/>
      <c r="J10" s="276"/>
      <c r="K10" s="274"/>
      <c r="L10" s="275"/>
      <c r="M10" s="275"/>
      <c r="N10" s="276"/>
      <c r="O10" s="274"/>
      <c r="P10" s="275"/>
      <c r="Q10" s="275"/>
      <c r="R10" s="276"/>
      <c r="S10" s="322"/>
      <c r="T10" s="320"/>
      <c r="U10" s="320"/>
      <c r="V10" s="321"/>
    </row>
    <row r="11" spans="1:22" x14ac:dyDescent="0.3">
      <c r="A11" s="248"/>
      <c r="B11" s="132" t="s">
        <v>167</v>
      </c>
      <c r="C11" s="268">
        <v>0.6611101259088592</v>
      </c>
      <c r="D11" s="269">
        <v>1.9089301503094624</v>
      </c>
      <c r="E11" s="269">
        <v>3.767059889004587</v>
      </c>
      <c r="F11" s="270">
        <v>5.4076053541068259</v>
      </c>
      <c r="G11" s="268">
        <v>8.7013714272925924</v>
      </c>
      <c r="H11" s="269">
        <v>9.8121775213320319</v>
      </c>
      <c r="I11" s="269">
        <v>8.7996389522583041</v>
      </c>
      <c r="J11" s="270">
        <v>7.8348820726082735</v>
      </c>
      <c r="K11" s="268">
        <v>8.196485529356746</v>
      </c>
      <c r="L11" s="269">
        <v>6.964671332694361</v>
      </c>
      <c r="M11" s="269">
        <v>6.4334458986739396</v>
      </c>
      <c r="N11" s="270">
        <v>6.0077266286230557</v>
      </c>
      <c r="O11" s="268">
        <v>2.2405094627080846</v>
      </c>
      <c r="P11" s="269">
        <v>1.9723266684188223</v>
      </c>
      <c r="Q11" s="269">
        <v>2.0675246820734072</v>
      </c>
      <c r="R11" s="270">
        <v>2.1108677709906765</v>
      </c>
      <c r="S11" s="268">
        <v>2.1512341090948794</v>
      </c>
      <c r="T11" s="269">
        <v>2.1413842316413634</v>
      </c>
      <c r="U11" s="269">
        <v>2.0332757776883925</v>
      </c>
      <c r="V11" s="270">
        <v>1.8932187006134082</v>
      </c>
    </row>
    <row r="12" spans="1:22" x14ac:dyDescent="0.3">
      <c r="A12" s="248"/>
      <c r="B12" s="252" t="s">
        <v>203</v>
      </c>
      <c r="C12" s="429">
        <f t="shared" ref="C12" si="10">AVERAGE(C11:D11)</f>
        <v>1.2850201381091608</v>
      </c>
      <c r="D12" s="430"/>
      <c r="E12" s="430">
        <f t="shared" ref="E12" si="11">AVERAGE(E11:F11)</f>
        <v>4.5873326215557064</v>
      </c>
      <c r="F12" s="431"/>
      <c r="G12" s="429">
        <f t="shared" ref="G12" si="12">AVERAGE(G11:H11)</f>
        <v>9.2567744743123122</v>
      </c>
      <c r="H12" s="430"/>
      <c r="I12" s="430">
        <f t="shared" ref="I12" si="13">AVERAGE(I11:J11)</f>
        <v>8.3172605124332897</v>
      </c>
      <c r="J12" s="431"/>
      <c r="K12" s="429">
        <f t="shared" ref="K12" si="14">AVERAGE(K11:L11)</f>
        <v>7.580578431025554</v>
      </c>
      <c r="L12" s="430"/>
      <c r="M12" s="430">
        <f t="shared" ref="M12" si="15">AVERAGE(M11:N11)</f>
        <v>6.2205862636484976</v>
      </c>
      <c r="N12" s="431"/>
      <c r="O12" s="429">
        <f t="shared" ref="O12" si="16">AVERAGE(O11:P11)</f>
        <v>2.1064180655634535</v>
      </c>
      <c r="P12" s="430"/>
      <c r="Q12" s="430">
        <f t="shared" ref="Q12" si="17">AVERAGE(Q11:R11)</f>
        <v>2.0891962265320418</v>
      </c>
      <c r="R12" s="431"/>
      <c r="S12" s="429">
        <f t="shared" ref="S12" si="18">AVERAGE(S11:T11)</f>
        <v>2.1463091703681214</v>
      </c>
      <c r="T12" s="430"/>
      <c r="U12" s="430">
        <f t="shared" ref="U12" si="19">AVERAGE(U11:V11)</f>
        <v>1.9632472391509004</v>
      </c>
      <c r="V12" s="431"/>
    </row>
    <row r="13" spans="1:22" x14ac:dyDescent="0.3">
      <c r="A13" s="248"/>
      <c r="B13" s="176"/>
      <c r="C13" s="274"/>
      <c r="D13" s="275"/>
      <c r="E13" s="275"/>
      <c r="F13" s="276"/>
      <c r="G13" s="274"/>
      <c r="H13" s="275"/>
      <c r="I13" s="275"/>
      <c r="J13" s="276"/>
      <c r="K13" s="274"/>
      <c r="L13" s="275"/>
      <c r="M13" s="275"/>
      <c r="N13" s="276"/>
      <c r="O13" s="274"/>
      <c r="P13" s="275"/>
      <c r="Q13" s="275"/>
      <c r="R13" s="276"/>
      <c r="S13" s="322"/>
      <c r="T13" s="320"/>
      <c r="U13" s="320"/>
      <c r="V13" s="321"/>
    </row>
    <row r="14" spans="1:22" x14ac:dyDescent="0.3">
      <c r="A14" s="248"/>
      <c r="B14" s="176" t="s">
        <v>204</v>
      </c>
      <c r="C14" s="268">
        <v>3.4990791896869267</v>
      </c>
      <c r="D14" s="269">
        <v>10.477941176470583</v>
      </c>
      <c r="E14" s="269">
        <v>6.4690026954177915</v>
      </c>
      <c r="F14" s="270">
        <v>6.9076305220883594</v>
      </c>
      <c r="G14" s="268">
        <v>6.1641347599176832</v>
      </c>
      <c r="H14" s="269">
        <v>6.1571589156121043</v>
      </c>
      <c r="I14" s="269">
        <v>7.6672114175805106</v>
      </c>
      <c r="J14" s="270">
        <v>7.5641525705061108</v>
      </c>
      <c r="K14" s="268">
        <v>9.7615076175497038</v>
      </c>
      <c r="L14" s="269">
        <v>7.4118011777022375</v>
      </c>
      <c r="M14" s="269">
        <v>6.3115997750615271</v>
      </c>
      <c r="N14" s="270">
        <v>5.4109568766863347</v>
      </c>
      <c r="O14" s="268">
        <v>4.8509260963462753</v>
      </c>
      <c r="P14" s="269">
        <v>4.7565023298068887</v>
      </c>
      <c r="Q14" s="269">
        <v>4.7826503859983216</v>
      </c>
      <c r="R14" s="270">
        <v>4.6793359421629876</v>
      </c>
      <c r="S14" s="268">
        <v>4.3668589735329721</v>
      </c>
      <c r="T14" s="269">
        <v>4.1918007331091633</v>
      </c>
      <c r="U14" s="269">
        <v>4.0899547650903534</v>
      </c>
      <c r="V14" s="270">
        <v>4.0984940045015517</v>
      </c>
    </row>
    <row r="15" spans="1:22" x14ac:dyDescent="0.3">
      <c r="A15" s="248"/>
      <c r="B15" s="252" t="s">
        <v>203</v>
      </c>
      <c r="C15" s="429">
        <f t="shared" ref="C15" si="20">AVERAGE(C14:D14)</f>
        <v>6.9885101830787555</v>
      </c>
      <c r="D15" s="430"/>
      <c r="E15" s="430">
        <f t="shared" ref="E15" si="21">AVERAGE(E14:F14)</f>
        <v>6.688316608753075</v>
      </c>
      <c r="F15" s="431"/>
      <c r="G15" s="429">
        <f t="shared" ref="G15" si="22">AVERAGE(G14:H14)</f>
        <v>6.1606468377648937</v>
      </c>
      <c r="H15" s="430"/>
      <c r="I15" s="430">
        <f t="shared" ref="I15" si="23">AVERAGE(I14:J14)</f>
        <v>7.6156819940433103</v>
      </c>
      <c r="J15" s="431"/>
      <c r="K15" s="429">
        <f t="shared" ref="K15" si="24">AVERAGE(K14:L14)</f>
        <v>8.5866543976259706</v>
      </c>
      <c r="L15" s="430"/>
      <c r="M15" s="430">
        <f t="shared" ref="M15" si="25">AVERAGE(M14:N14)</f>
        <v>5.8612783258739309</v>
      </c>
      <c r="N15" s="431"/>
      <c r="O15" s="429">
        <f t="shared" ref="O15" si="26">AVERAGE(O14:P14)</f>
        <v>4.8037142130765815</v>
      </c>
      <c r="P15" s="430"/>
      <c r="Q15" s="430">
        <f t="shared" ref="Q15" si="27">AVERAGE(Q14:R14)</f>
        <v>4.7309931640806546</v>
      </c>
      <c r="R15" s="431"/>
      <c r="S15" s="429">
        <f t="shared" ref="S15" si="28">AVERAGE(S14:T14)</f>
        <v>4.2793298533210677</v>
      </c>
      <c r="T15" s="430"/>
      <c r="U15" s="430">
        <f t="shared" ref="U15" si="29">AVERAGE(U14:V14)</f>
        <v>4.0942243847959521</v>
      </c>
      <c r="V15" s="431"/>
    </row>
    <row r="16" spans="1:22" x14ac:dyDescent="0.3">
      <c r="A16" s="248"/>
      <c r="B16" s="253"/>
      <c r="C16" s="274"/>
      <c r="D16" s="275"/>
      <c r="E16" s="275"/>
      <c r="F16" s="276"/>
      <c r="G16" s="274"/>
      <c r="H16" s="275"/>
      <c r="I16" s="275"/>
      <c r="J16" s="276"/>
      <c r="K16" s="274"/>
      <c r="L16" s="275"/>
      <c r="M16" s="275"/>
      <c r="N16" s="276"/>
      <c r="O16" s="274"/>
      <c r="P16" s="275"/>
      <c r="Q16" s="275"/>
      <c r="R16" s="276"/>
      <c r="S16" s="322"/>
      <c r="T16" s="320"/>
      <c r="U16" s="320"/>
      <c r="V16" s="321"/>
    </row>
    <row r="17" spans="1:22" x14ac:dyDescent="0.3">
      <c r="A17" s="248"/>
      <c r="B17" s="176" t="s">
        <v>205</v>
      </c>
      <c r="C17" s="274">
        <f>100*((1+'Semiannual data'!G14/100)/(1+'Semiannual data'!G8/100)-1)</f>
        <v>-2.3384724906530763</v>
      </c>
      <c r="D17" s="275">
        <f>100*((1+'Semiannual data'!D14/100)/(1+'Semiannual data'!D8/100)-1)</f>
        <v>8.0587297711555586</v>
      </c>
      <c r="E17" s="275">
        <f>100*((1+'Semiannual data'!E14/100)/(1+'Semiannual data'!E8/100)-1)</f>
        <v>2.4681180342061237</v>
      </c>
      <c r="F17" s="276">
        <f>100*((1+'Semiannual data'!F14/100)/(1+'Semiannual data'!F8/100)-1)</f>
        <v>1.3361459401769249</v>
      </c>
      <c r="G17" s="274">
        <f>100*((1+'Semiannual data'!G14/100)/(1+'Semiannual data'!G8/100)-1)</f>
        <v>-2.3384724906530763</v>
      </c>
      <c r="H17" s="275">
        <f>100*((1+'Semiannual data'!H14/100)/(1+'Semiannual data'!H8/100)-1)</f>
        <v>-2.9913269046342617</v>
      </c>
      <c r="I17" s="275">
        <f>100*((1+'Semiannual data'!I14/100)/(1+'Semiannual data'!I8/100)-1)</f>
        <v>-0.65351970714285779</v>
      </c>
      <c r="J17" s="276">
        <f>100*((1+'Semiannual data'!J14/100)/(1+'Semiannual data'!J8/100)-1)</f>
        <v>0.14307238507251796</v>
      </c>
      <c r="K17" s="274">
        <f>100*((1+'Semiannual data'!K14/100)/(1+'Semiannual data'!K8/100)-1)</f>
        <v>1.9294801811612361</v>
      </c>
      <c r="L17" s="275">
        <f>100*((1+'Semiannual data'!L14/100)/(1+'Semiannual data'!L8/100)-1)</f>
        <v>0.83430083909170616</v>
      </c>
      <c r="M17" s="275">
        <f>100*((1+'Semiannual data'!M14/100)/(1+'Semiannual data'!M8/100)-1)</f>
        <v>0.23678170481915561</v>
      </c>
      <c r="N17" s="276">
        <f>100*((1+'Semiannual data'!N14/100)/(1+'Semiannual data'!N8/100)-1)</f>
        <v>-0.25773801493911286</v>
      </c>
      <c r="O17" s="274">
        <f>100*((1+'Semiannual data'!O14/100)/(1+'Semiannual data'!O8/100)-1)</f>
        <v>2.5666809137413926</v>
      </c>
      <c r="P17" s="275">
        <f>100*((1+'Semiannual data'!P14/100)/(1+'Semiannual data'!P8/100)-1)</f>
        <v>2.762191816435422</v>
      </c>
      <c r="Q17" s="275">
        <f>100*((1+'Semiannual data'!Q14/100)/(1+'Semiannual data'!Q8/100)-1)</f>
        <v>2.6808006374250182</v>
      </c>
      <c r="R17" s="276">
        <f>100*((1+'Semiannual data'!R14/100)/(1+'Semiannual data'!R8/100)-1)</f>
        <v>2.5188255114082736</v>
      </c>
      <c r="S17" s="322">
        <f>100*((1+'Semiannual data'!S14/100)/(1+'Semiannual data'!S8/100)-1)</f>
        <v>2.1672145690691424</v>
      </c>
      <c r="T17" s="320">
        <f>100*((1+'Semiannual data'!T14/100)/(1+'Semiannual data'!T8/100)-1)</f>
        <v>2.0019741155219206</v>
      </c>
      <c r="U17" s="320">
        <f>100*((1+'Semiannual data'!U14/100)/(1+'Semiannual data'!U8/100)-1)</f>
        <v>2.0078912323081122</v>
      </c>
      <c r="V17" s="321">
        <f>100*((1+'Semiannual data'!V14/100)/(1+'Semiannual data'!V8/100)-1)</f>
        <v>2.1514013692443212</v>
      </c>
    </row>
    <row r="18" spans="1:22" x14ac:dyDescent="0.3">
      <c r="A18" s="248"/>
      <c r="B18" s="252" t="s">
        <v>203</v>
      </c>
      <c r="C18" s="429">
        <f t="shared" ref="C18" si="30">AVERAGE(C17:D17)</f>
        <v>2.8601286402512409</v>
      </c>
      <c r="D18" s="430"/>
      <c r="E18" s="430">
        <f t="shared" ref="E18" si="31">AVERAGE(E17:F17)</f>
        <v>1.9021319871915243</v>
      </c>
      <c r="F18" s="431"/>
      <c r="G18" s="429">
        <f t="shared" ref="G18" si="32">AVERAGE(G17:H17)</f>
        <v>-2.6648996976436692</v>
      </c>
      <c r="H18" s="430"/>
      <c r="I18" s="430">
        <f t="shared" ref="I18" si="33">AVERAGE(I17:J17)</f>
        <v>-0.25522366103516991</v>
      </c>
      <c r="J18" s="431"/>
      <c r="K18" s="429">
        <f t="shared" ref="K18" si="34">AVERAGE(K17:L17)</f>
        <v>1.3818905101264711</v>
      </c>
      <c r="L18" s="430"/>
      <c r="M18" s="430">
        <f t="shared" ref="M18" si="35">AVERAGE(M17:N17)</f>
        <v>-1.0478155059978622E-2</v>
      </c>
      <c r="N18" s="431"/>
      <c r="O18" s="429">
        <f t="shared" ref="O18" si="36">AVERAGE(O17:P17)</f>
        <v>2.6644363650884073</v>
      </c>
      <c r="P18" s="430"/>
      <c r="Q18" s="430">
        <f t="shared" ref="Q18" si="37">AVERAGE(Q17:R17)</f>
        <v>2.5998130744166459</v>
      </c>
      <c r="R18" s="431"/>
      <c r="S18" s="429">
        <f t="shared" ref="S18" si="38">AVERAGE(S17:T17)</f>
        <v>2.0845943422955315</v>
      </c>
      <c r="T18" s="430"/>
      <c r="U18" s="430">
        <f t="shared" ref="U18" si="39">AVERAGE(U17:V17)</f>
        <v>2.0796463007762167</v>
      </c>
      <c r="V18" s="431"/>
    </row>
    <row r="19" spans="1:22" s="176" customFormat="1" x14ac:dyDescent="0.3">
      <c r="A19" s="251"/>
      <c r="B19" s="254"/>
      <c r="C19" s="277"/>
      <c r="D19" s="278"/>
      <c r="E19" s="278"/>
      <c r="F19" s="279"/>
      <c r="G19" s="277"/>
      <c r="H19" s="278"/>
      <c r="I19" s="278"/>
      <c r="J19" s="279"/>
      <c r="K19" s="277"/>
      <c r="L19" s="278"/>
      <c r="M19" s="278"/>
      <c r="N19" s="279"/>
      <c r="O19" s="277"/>
      <c r="P19" s="278"/>
      <c r="Q19" s="278"/>
      <c r="R19" s="279"/>
      <c r="S19" s="277"/>
      <c r="T19" s="278"/>
      <c r="U19" s="278"/>
      <c r="V19" s="279"/>
    </row>
    <row r="20" spans="1:22" s="176" customFormat="1" x14ac:dyDescent="0.3">
      <c r="C20" s="255"/>
    </row>
  </sheetData>
  <mergeCells count="43">
    <mergeCell ref="C12:D12"/>
    <mergeCell ref="Q15:R15"/>
    <mergeCell ref="Q9:R9"/>
    <mergeCell ref="O12:P12"/>
    <mergeCell ref="Q12:R12"/>
    <mergeCell ref="K9:L9"/>
    <mergeCell ref="M9:N9"/>
    <mergeCell ref="K12:L12"/>
    <mergeCell ref="M12:N12"/>
    <mergeCell ref="I12:J12"/>
    <mergeCell ref="G9:H9"/>
    <mergeCell ref="O15:P15"/>
    <mergeCell ref="O9:P9"/>
    <mergeCell ref="C9:D9"/>
    <mergeCell ref="C18:D18"/>
    <mergeCell ref="E18:F18"/>
    <mergeCell ref="K15:L15"/>
    <mergeCell ref="A1:V1"/>
    <mergeCell ref="A2:V2"/>
    <mergeCell ref="A3:V3"/>
    <mergeCell ref="E15:F15"/>
    <mergeCell ref="G15:H15"/>
    <mergeCell ref="I15:J15"/>
    <mergeCell ref="C15:D15"/>
    <mergeCell ref="I9:J9"/>
    <mergeCell ref="E12:F12"/>
    <mergeCell ref="G12:H12"/>
    <mergeCell ref="M15:N15"/>
    <mergeCell ref="E9:F9"/>
    <mergeCell ref="Q18:R18"/>
    <mergeCell ref="G18:H18"/>
    <mergeCell ref="I18:J18"/>
    <mergeCell ref="K18:L18"/>
    <mergeCell ref="M18:N18"/>
    <mergeCell ref="O18:P18"/>
    <mergeCell ref="S18:T18"/>
    <mergeCell ref="U18:V18"/>
    <mergeCell ref="S9:T9"/>
    <mergeCell ref="U9:V9"/>
    <mergeCell ref="S12:T12"/>
    <mergeCell ref="U12:V12"/>
    <mergeCell ref="S15:T15"/>
    <mergeCell ref="U15:V1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zoomScaleNormal="100" workbookViewId="0">
      <selection activeCell="B8" sqref="B8:B23"/>
    </sheetView>
  </sheetViews>
  <sheetFormatPr defaultColWidth="9.125" defaultRowHeight="15.6" x14ac:dyDescent="0.3"/>
  <cols>
    <col min="1" max="1" width="5.75" style="242" customWidth="1"/>
    <col min="2" max="2" width="75.75" style="242" customWidth="1"/>
    <col min="3" max="22" width="9.125" style="242" customWidth="1"/>
    <col min="23" max="16384" width="9.125" style="242"/>
  </cols>
  <sheetData>
    <row r="1" spans="1:22" x14ac:dyDescent="0.3">
      <c r="A1" s="417" t="str">
        <f>'Summary indicators'!A1:M1</f>
        <v>59th meeting of the Macroeconomic Forecast Committee, March 17th 2022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9"/>
      <c r="R1" s="419"/>
      <c r="S1" s="419"/>
      <c r="T1" s="419"/>
      <c r="U1" s="419"/>
      <c r="V1" s="419"/>
    </row>
    <row r="2" spans="1:22" ht="18" x14ac:dyDescent="0.35">
      <c r="A2" s="423" t="s">
        <v>206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</row>
    <row r="3" spans="1:22" x14ac:dyDescent="0.3">
      <c r="A3" s="425" t="s">
        <v>16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</row>
    <row r="4" spans="1:22" s="176" customFormat="1" x14ac:dyDescent="0.3">
      <c r="A4" s="243"/>
      <c r="B4" s="244"/>
      <c r="C4" s="246"/>
      <c r="D4" s="246"/>
      <c r="E4" s="246"/>
      <c r="F4" s="247"/>
      <c r="G4" s="246"/>
      <c r="H4" s="246"/>
      <c r="I4" s="246"/>
      <c r="J4" s="247"/>
      <c r="K4" s="246"/>
      <c r="L4" s="246"/>
      <c r="M4" s="246"/>
      <c r="N4" s="247"/>
      <c r="O4" s="246"/>
      <c r="P4" s="246"/>
      <c r="Q4" s="246"/>
      <c r="R4" s="247"/>
      <c r="S4" s="246"/>
      <c r="T4" s="246"/>
      <c r="U4" s="246"/>
      <c r="V4" s="247"/>
    </row>
    <row r="5" spans="1:22" s="176" customFormat="1" x14ac:dyDescent="0.3">
      <c r="A5" s="248"/>
      <c r="B5" s="250"/>
      <c r="C5" s="249">
        <v>2021</v>
      </c>
      <c r="D5" s="249">
        <v>2021</v>
      </c>
      <c r="E5" s="249">
        <v>2021</v>
      </c>
      <c r="F5" s="250">
        <v>2021</v>
      </c>
      <c r="G5" s="249">
        <v>2022</v>
      </c>
      <c r="H5" s="249">
        <v>2022</v>
      </c>
      <c r="I5" s="249">
        <v>2022</v>
      </c>
      <c r="J5" s="250">
        <v>2022</v>
      </c>
      <c r="K5" s="249">
        <v>2023</v>
      </c>
      <c r="L5" s="249">
        <v>2023</v>
      </c>
      <c r="M5" s="249">
        <v>2023</v>
      </c>
      <c r="N5" s="250">
        <v>2023</v>
      </c>
      <c r="O5" s="285">
        <v>2024</v>
      </c>
      <c r="P5" s="249">
        <v>2024</v>
      </c>
      <c r="Q5" s="249">
        <v>2024</v>
      </c>
      <c r="R5" s="250">
        <v>2024</v>
      </c>
      <c r="S5" s="285">
        <v>2025</v>
      </c>
      <c r="T5" s="249">
        <v>2025</v>
      </c>
      <c r="U5" s="249">
        <v>2025</v>
      </c>
      <c r="V5" s="250">
        <v>2025</v>
      </c>
    </row>
    <row r="6" spans="1:22" s="176" customFormat="1" x14ac:dyDescent="0.3">
      <c r="A6" s="251"/>
      <c r="B6" s="152"/>
      <c r="C6" s="5" t="s">
        <v>0</v>
      </c>
      <c r="D6" s="5" t="s">
        <v>1</v>
      </c>
      <c r="E6" s="5" t="s">
        <v>2</v>
      </c>
      <c r="F6" s="3" t="s">
        <v>3</v>
      </c>
      <c r="G6" s="5" t="s">
        <v>0</v>
      </c>
      <c r="H6" s="5" t="s">
        <v>1</v>
      </c>
      <c r="I6" s="5" t="s">
        <v>2</v>
      </c>
      <c r="J6" s="3" t="s">
        <v>3</v>
      </c>
      <c r="K6" s="5" t="s">
        <v>0</v>
      </c>
      <c r="L6" s="5" t="s">
        <v>1</v>
      </c>
      <c r="M6" s="5" t="s">
        <v>2</v>
      </c>
      <c r="N6" s="3" t="s">
        <v>3</v>
      </c>
      <c r="O6" s="2" t="s">
        <v>0</v>
      </c>
      <c r="P6" s="5" t="s">
        <v>1</v>
      </c>
      <c r="Q6" s="5" t="s">
        <v>2</v>
      </c>
      <c r="R6" s="3" t="s">
        <v>3</v>
      </c>
      <c r="S6" s="2" t="s">
        <v>0</v>
      </c>
      <c r="T6" s="5" t="s">
        <v>1</v>
      </c>
      <c r="U6" s="5" t="s">
        <v>2</v>
      </c>
      <c r="V6" s="3" t="s">
        <v>3</v>
      </c>
    </row>
    <row r="7" spans="1:22" x14ac:dyDescent="0.3">
      <c r="A7" s="248"/>
      <c r="B7" s="250"/>
      <c r="C7" s="245"/>
      <c r="D7" s="246"/>
      <c r="E7" s="246"/>
      <c r="F7" s="247"/>
      <c r="G7" s="245"/>
      <c r="H7" s="246"/>
      <c r="I7" s="246"/>
      <c r="J7" s="247"/>
      <c r="K7" s="245"/>
      <c r="L7" s="246"/>
      <c r="M7" s="246"/>
      <c r="N7" s="247"/>
      <c r="O7" s="245"/>
      <c r="P7" s="246"/>
      <c r="Q7" s="246"/>
      <c r="R7" s="247"/>
      <c r="S7" s="245"/>
      <c r="T7" s="246"/>
      <c r="U7" s="246"/>
      <c r="V7" s="247"/>
    </row>
    <row r="8" spans="1:22" x14ac:dyDescent="0.3">
      <c r="A8" s="248"/>
      <c r="B8" s="132" t="s">
        <v>207</v>
      </c>
      <c r="C8" s="307">
        <v>21.818826000000001</v>
      </c>
      <c r="D8" s="308">
        <v>24.077677999999999</v>
      </c>
      <c r="E8" s="308">
        <v>25.637222000000001</v>
      </c>
      <c r="F8" s="309">
        <v>25.588782999999999</v>
      </c>
      <c r="G8" s="307">
        <v>24.060403666129968</v>
      </c>
      <c r="H8" s="308">
        <v>26.13487376834092</v>
      </c>
      <c r="I8" s="308">
        <v>28.09153973970848</v>
      </c>
      <c r="J8" s="309">
        <v>28.203508497741897</v>
      </c>
      <c r="K8" s="307">
        <v>27.020760709974525</v>
      </c>
      <c r="L8" s="308">
        <v>29.100916890895959</v>
      </c>
      <c r="M8" s="308">
        <v>30.966676968726652</v>
      </c>
      <c r="N8" s="309">
        <v>30.790761314161038</v>
      </c>
      <c r="O8" s="307">
        <v>28.467795522279115</v>
      </c>
      <c r="P8" s="308">
        <v>30.343807686892724</v>
      </c>
      <c r="Q8" s="308">
        <v>32.124249657039222</v>
      </c>
      <c r="R8" s="309">
        <v>31.903988873071938</v>
      </c>
      <c r="S8" s="307">
        <v>29.533596166632446</v>
      </c>
      <c r="T8" s="308">
        <v>31.561734672677073</v>
      </c>
      <c r="U8" s="308">
        <v>33.418821112119709</v>
      </c>
      <c r="V8" s="309">
        <v>33.15435457052557</v>
      </c>
    </row>
    <row r="9" spans="1:22" x14ac:dyDescent="0.3">
      <c r="A9" s="248"/>
      <c r="B9" s="158" t="s">
        <v>82</v>
      </c>
      <c r="C9" s="257">
        <v>0.81387325286210732</v>
      </c>
      <c r="D9" s="258">
        <v>11.81264523288319</v>
      </c>
      <c r="E9" s="258">
        <v>4.3106489643218504</v>
      </c>
      <c r="F9" s="259">
        <v>5.1960091364961825</v>
      </c>
      <c r="G9" s="257">
        <v>10.273594308557055</v>
      </c>
      <c r="H9" s="258">
        <v>8.5439956807334951</v>
      </c>
      <c r="I9" s="258">
        <v>9.5732593012943354</v>
      </c>
      <c r="J9" s="259">
        <v>10.218248744935998</v>
      </c>
      <c r="K9" s="257">
        <v>12.303854436207473</v>
      </c>
      <c r="L9" s="258">
        <v>11.348985837260962</v>
      </c>
      <c r="M9" s="258">
        <v>10.234886573177238</v>
      </c>
      <c r="N9" s="259">
        <v>9.1735140563319995</v>
      </c>
      <c r="O9" s="257">
        <v>5.3552704449598476</v>
      </c>
      <c r="P9" s="258">
        <v>4.2709678208991297</v>
      </c>
      <c r="Q9" s="258">
        <v>3.7381236917400251</v>
      </c>
      <c r="R9" s="259">
        <v>3.615459674908772</v>
      </c>
      <c r="S9" s="257">
        <v>3.7438819016359481</v>
      </c>
      <c r="T9" s="258">
        <v>4.0137579250162592</v>
      </c>
      <c r="U9" s="258">
        <v>4.0298885387251682</v>
      </c>
      <c r="V9" s="259">
        <v>3.9191516221627642</v>
      </c>
    </row>
    <row r="10" spans="1:22" x14ac:dyDescent="0.3">
      <c r="A10" s="248"/>
      <c r="B10" s="132" t="s">
        <v>208</v>
      </c>
      <c r="C10" s="307">
        <v>20.009208999999998</v>
      </c>
      <c r="D10" s="308">
        <v>21.996614000000001</v>
      </c>
      <c r="E10" s="308">
        <v>23.082651000000002</v>
      </c>
      <c r="F10" s="309">
        <v>22.906531999999999</v>
      </c>
      <c r="G10" s="307">
        <v>20.369287789311993</v>
      </c>
      <c r="H10" s="308">
        <v>22.284750690085332</v>
      </c>
      <c r="I10" s="308">
        <v>23.605968621971652</v>
      </c>
      <c r="J10" s="309">
        <v>23.588653069014342</v>
      </c>
      <c r="K10" s="307">
        <v>21.605214462630183</v>
      </c>
      <c r="L10" s="308">
        <v>23.570887797841475</v>
      </c>
      <c r="M10" s="308">
        <v>24.807093673435798</v>
      </c>
      <c r="N10" s="309">
        <v>24.617749421891158</v>
      </c>
      <c r="O10" s="307">
        <v>22.221716563405323</v>
      </c>
      <c r="P10" s="308">
        <v>23.999902505052049</v>
      </c>
      <c r="Q10" s="308">
        <v>25.133819856291563</v>
      </c>
      <c r="R10" s="309">
        <v>24.928606849630821</v>
      </c>
      <c r="S10" s="307">
        <v>22.538604287397511</v>
      </c>
      <c r="T10" s="308">
        <v>24.425646417366206</v>
      </c>
      <c r="U10" s="308">
        <v>25.623733899651558</v>
      </c>
      <c r="V10" s="309">
        <v>25.418734767509839</v>
      </c>
    </row>
    <row r="11" spans="1:22" x14ac:dyDescent="0.3">
      <c r="A11" s="248"/>
      <c r="B11" s="158" t="s">
        <v>82</v>
      </c>
      <c r="C11" s="257">
        <v>0.15877369979910849</v>
      </c>
      <c r="D11" s="258">
        <v>9.6382358206967602</v>
      </c>
      <c r="E11" s="258">
        <v>1.3181656214273474</v>
      </c>
      <c r="F11" s="259">
        <v>1.3907373528327938</v>
      </c>
      <c r="G11" s="257">
        <v>1.7995653367006925</v>
      </c>
      <c r="H11" s="258">
        <v>1.309913835308163</v>
      </c>
      <c r="I11" s="258">
        <v>2.2671469666619037</v>
      </c>
      <c r="J11" s="259">
        <v>2.9778452234251018</v>
      </c>
      <c r="K11" s="257">
        <v>6.0675988581529783</v>
      </c>
      <c r="L11" s="258">
        <v>5.771377591979765</v>
      </c>
      <c r="M11" s="258">
        <v>5.0882260783239985</v>
      </c>
      <c r="N11" s="259">
        <v>4.3626753501607274</v>
      </c>
      <c r="O11" s="257">
        <v>2.8534875311767127</v>
      </c>
      <c r="P11" s="258">
        <v>1.8201041508918658</v>
      </c>
      <c r="Q11" s="258">
        <v>1.3170675580010949</v>
      </c>
      <c r="R11" s="259">
        <v>1.2627369887160844</v>
      </c>
      <c r="S11" s="257">
        <v>1.426027206710212</v>
      </c>
      <c r="T11" s="258">
        <v>1.7739401742341787</v>
      </c>
      <c r="U11" s="258">
        <v>1.9492223870513525</v>
      </c>
      <c r="V11" s="259">
        <v>1.9661263897957193</v>
      </c>
    </row>
    <row r="12" spans="1:22" x14ac:dyDescent="0.3">
      <c r="A12" s="248"/>
      <c r="B12" s="132" t="s">
        <v>209</v>
      </c>
      <c r="C12" s="307">
        <v>12.598876000000001</v>
      </c>
      <c r="D12" s="308">
        <v>13.926354</v>
      </c>
      <c r="E12" s="308">
        <v>14.676825000000001</v>
      </c>
      <c r="F12" s="309">
        <v>14.841260000000002</v>
      </c>
      <c r="G12" s="307">
        <v>14.394266216251385</v>
      </c>
      <c r="H12" s="308">
        <v>15.090541861077101</v>
      </c>
      <c r="I12" s="308">
        <v>15.864324188979058</v>
      </c>
      <c r="J12" s="309">
        <v>16.13542522801588</v>
      </c>
      <c r="K12" s="307">
        <v>15.993390108217019</v>
      </c>
      <c r="L12" s="308">
        <v>16.437229203923934</v>
      </c>
      <c r="M12" s="308">
        <v>17.208826090503493</v>
      </c>
      <c r="N12" s="309">
        <v>17.442181312685104</v>
      </c>
      <c r="O12" s="307">
        <v>16.799340515849654</v>
      </c>
      <c r="P12" s="308">
        <v>17.268993003668083</v>
      </c>
      <c r="Q12" s="308">
        <v>18.040847720961267</v>
      </c>
      <c r="R12" s="309">
        <v>18.233136227413336</v>
      </c>
      <c r="S12" s="307">
        <v>17.535579116503119</v>
      </c>
      <c r="T12" s="308">
        <v>17.993251226719863</v>
      </c>
      <c r="U12" s="308">
        <v>18.726750480199801</v>
      </c>
      <c r="V12" s="309">
        <v>18.862069262890735</v>
      </c>
    </row>
    <row r="13" spans="1:22" x14ac:dyDescent="0.3">
      <c r="A13" s="248"/>
      <c r="B13" s="158" t="s">
        <v>82</v>
      </c>
      <c r="C13" s="257">
        <v>-5.0993107561525308</v>
      </c>
      <c r="D13" s="258">
        <v>7.6865403829339929</v>
      </c>
      <c r="E13" s="258">
        <v>6.623747862523266</v>
      </c>
      <c r="F13" s="259">
        <v>8.5521282456451964</v>
      </c>
      <c r="G13" s="257">
        <v>14.250399926559986</v>
      </c>
      <c r="H13" s="258">
        <v>8.3596026718630192</v>
      </c>
      <c r="I13" s="258">
        <v>8.0909814553151485</v>
      </c>
      <c r="J13" s="259">
        <v>8.7200495646318377</v>
      </c>
      <c r="K13" s="257">
        <v>11.109450582206094</v>
      </c>
      <c r="L13" s="258">
        <v>8.9240489522800281</v>
      </c>
      <c r="M13" s="258">
        <v>8.4750026884754313</v>
      </c>
      <c r="N13" s="259">
        <v>8.0986776995521037</v>
      </c>
      <c r="O13" s="257">
        <v>5.0392718628088584</v>
      </c>
      <c r="P13" s="258">
        <v>5.0602433623398557</v>
      </c>
      <c r="Q13" s="258">
        <v>4.8348540805867035</v>
      </c>
      <c r="R13" s="259">
        <v>4.53472476033141</v>
      </c>
      <c r="S13" s="257">
        <v>4.3825446597671291</v>
      </c>
      <c r="T13" s="258">
        <v>4.1939806385811851</v>
      </c>
      <c r="U13" s="258">
        <v>3.8019430674623766</v>
      </c>
      <c r="V13" s="259">
        <v>3.4493958013202652</v>
      </c>
    </row>
    <row r="14" spans="1:22" x14ac:dyDescent="0.3">
      <c r="A14" s="248"/>
      <c r="B14" s="132" t="s">
        <v>210</v>
      </c>
      <c r="C14" s="307">
        <v>11.462814</v>
      </c>
      <c r="D14" s="308">
        <v>12.529331000000001</v>
      </c>
      <c r="E14" s="308">
        <v>13.030884</v>
      </c>
      <c r="F14" s="309">
        <v>12.982299000000001</v>
      </c>
      <c r="G14" s="307">
        <v>11.970341086544398</v>
      </c>
      <c r="H14" s="308">
        <v>12.561993051129663</v>
      </c>
      <c r="I14" s="308">
        <v>13.056044666145368</v>
      </c>
      <c r="J14" s="309">
        <v>13.106450423732094</v>
      </c>
      <c r="K14" s="307">
        <v>12.302271205360707</v>
      </c>
      <c r="L14" s="308">
        <v>12.814204700577935</v>
      </c>
      <c r="M14" s="308">
        <v>13.344604637903052</v>
      </c>
      <c r="N14" s="309">
        <v>13.412112867209645</v>
      </c>
      <c r="O14" s="307">
        <v>12.651458862081984</v>
      </c>
      <c r="P14" s="308">
        <v>13.202263696937964</v>
      </c>
      <c r="Q14" s="308">
        <v>13.723157880001956</v>
      </c>
      <c r="R14" s="309">
        <v>13.760320899948372</v>
      </c>
      <c r="S14" s="307">
        <v>12.958440617623772</v>
      </c>
      <c r="T14" s="308">
        <v>13.493777604890772</v>
      </c>
      <c r="U14" s="308">
        <v>13.989407250335047</v>
      </c>
      <c r="V14" s="309">
        <v>13.993810592472695</v>
      </c>
    </row>
    <row r="15" spans="1:22" x14ac:dyDescent="0.3">
      <c r="A15" s="248"/>
      <c r="B15" s="158" t="s">
        <v>82</v>
      </c>
      <c r="C15" s="257">
        <v>-5.5122304421238884</v>
      </c>
      <c r="D15" s="258">
        <v>5.0094530316163288</v>
      </c>
      <c r="E15" s="258">
        <v>2.4912734954940063</v>
      </c>
      <c r="F15" s="259">
        <v>2.6662154792603587</v>
      </c>
      <c r="G15" s="257">
        <v>4.4275959336372184</v>
      </c>
      <c r="H15" s="258">
        <v>0.26068471756124367</v>
      </c>
      <c r="I15" s="258">
        <v>0.19308487548019837</v>
      </c>
      <c r="J15" s="259">
        <v>0.95631308239083612</v>
      </c>
      <c r="K15" s="257">
        <v>2.7729378504462554</v>
      </c>
      <c r="L15" s="258">
        <v>2.0077359414363949</v>
      </c>
      <c r="M15" s="258">
        <v>2.2101637910747041</v>
      </c>
      <c r="N15" s="259">
        <v>2.3321527461324099</v>
      </c>
      <c r="O15" s="257">
        <v>2.8383999254472547</v>
      </c>
      <c r="P15" s="258">
        <v>3.0283502209273117</v>
      </c>
      <c r="Q15" s="258">
        <v>2.8367512741718004</v>
      </c>
      <c r="R15" s="259">
        <v>2.5962205670818417</v>
      </c>
      <c r="S15" s="257">
        <v>2.4264534144900152</v>
      </c>
      <c r="T15" s="258">
        <v>2.2080600315567134</v>
      </c>
      <c r="U15" s="258">
        <v>1.940146522114139</v>
      </c>
      <c r="V15" s="259">
        <v>1.6968331932229797</v>
      </c>
    </row>
    <row r="16" spans="1:22" x14ac:dyDescent="0.3">
      <c r="A16" s="248"/>
      <c r="B16" s="132" t="s">
        <v>131</v>
      </c>
      <c r="C16" s="307">
        <v>7.8435552479999995</v>
      </c>
      <c r="D16" s="308">
        <v>8.4875179260000007</v>
      </c>
      <c r="E16" s="308">
        <v>8.3843715150000016</v>
      </c>
      <c r="F16" s="309">
        <v>9.5119249500000009</v>
      </c>
      <c r="G16" s="307">
        <v>8.3994893319310346</v>
      </c>
      <c r="H16" s="308">
        <v>9.0470988251266302</v>
      </c>
      <c r="I16" s="308">
        <v>9.0395458015923111</v>
      </c>
      <c r="J16" s="309">
        <v>10.245325160172325</v>
      </c>
      <c r="K16" s="307">
        <v>9.2611545427813411</v>
      </c>
      <c r="L16" s="308">
        <v>9.8790582603274384</v>
      </c>
      <c r="M16" s="308">
        <v>9.8195786580030759</v>
      </c>
      <c r="N16" s="309">
        <v>11.03040453663985</v>
      </c>
      <c r="O16" s="307">
        <v>9.8559692253417239</v>
      </c>
      <c r="P16" s="308">
        <v>10.42346511184742</v>
      </c>
      <c r="Q16" s="308">
        <v>10.305903519171816</v>
      </c>
      <c r="R16" s="309">
        <v>11.546575972684211</v>
      </c>
      <c r="S16" s="307">
        <v>10.308103400904903</v>
      </c>
      <c r="T16" s="308">
        <v>10.87829789497941</v>
      </c>
      <c r="U16" s="308">
        <v>10.729123856192194</v>
      </c>
      <c r="V16" s="309">
        <v>11.990057475873952</v>
      </c>
    </row>
    <row r="17" spans="1:22" x14ac:dyDescent="0.3">
      <c r="A17" s="248"/>
      <c r="B17" s="158" t="s">
        <v>82</v>
      </c>
      <c r="C17" s="257">
        <v>0.70704894511219862</v>
      </c>
      <c r="D17" s="258">
        <v>9.9273983670421728</v>
      </c>
      <c r="E17" s="258">
        <v>6.6242957413298997</v>
      </c>
      <c r="F17" s="259">
        <v>7.1370026075146864</v>
      </c>
      <c r="G17" s="257">
        <v>7.0877818330251419</v>
      </c>
      <c r="H17" s="258">
        <v>6.5929863595628246</v>
      </c>
      <c r="I17" s="258">
        <v>7.8142325327566375</v>
      </c>
      <c r="J17" s="259">
        <v>7.7103237675600456</v>
      </c>
      <c r="K17" s="257">
        <v>10.258542832772566</v>
      </c>
      <c r="L17" s="258">
        <v>9.1958698725628665</v>
      </c>
      <c r="M17" s="258">
        <v>8.629115594207871</v>
      </c>
      <c r="N17" s="259">
        <v>7.6628058572454361</v>
      </c>
      <c r="O17" s="257">
        <v>6.4226839084983611</v>
      </c>
      <c r="P17" s="258">
        <v>5.5107160740839545</v>
      </c>
      <c r="Q17" s="258">
        <v>4.9526041605907345</v>
      </c>
      <c r="R17" s="259">
        <v>4.6795331425043329</v>
      </c>
      <c r="S17" s="257">
        <v>4.5874146441189145</v>
      </c>
      <c r="T17" s="258">
        <v>4.3635468460005766</v>
      </c>
      <c r="U17" s="258">
        <v>4.1065815940647177</v>
      </c>
      <c r="V17" s="259">
        <v>3.8408053109327378</v>
      </c>
    </row>
    <row r="18" spans="1:22" x14ac:dyDescent="0.3">
      <c r="A18" s="248"/>
      <c r="B18" s="132" t="s">
        <v>211</v>
      </c>
      <c r="C18" s="307">
        <v>11.887588000000003</v>
      </c>
      <c r="D18" s="308">
        <v>13.527049999999997</v>
      </c>
      <c r="E18" s="308">
        <v>15.201735000000003</v>
      </c>
      <c r="F18" s="309">
        <v>13.651502999999998</v>
      </c>
      <c r="G18" s="307">
        <v>13.507837631937996</v>
      </c>
      <c r="H18" s="308">
        <v>14.791240574758532</v>
      </c>
      <c r="I18" s="308">
        <v>16.808339536877753</v>
      </c>
      <c r="J18" s="309">
        <v>15.327699232681125</v>
      </c>
      <c r="K18" s="307">
        <v>15.366942915531641</v>
      </c>
      <c r="L18" s="308">
        <v>16.696646836019653</v>
      </c>
      <c r="M18" s="308">
        <v>18.714524229218487</v>
      </c>
      <c r="N18" s="309">
        <v>16.975429006052529</v>
      </c>
      <c r="O18" s="307">
        <v>16.056576954246914</v>
      </c>
      <c r="P18" s="308">
        <v>17.26169111284198</v>
      </c>
      <c r="Q18" s="308">
        <v>19.260634535386995</v>
      </c>
      <c r="R18" s="309">
        <v>17.445698440486069</v>
      </c>
      <c r="S18" s="307">
        <v>16.52958106957799</v>
      </c>
      <c r="T18" s="308">
        <v>17.878846954130342</v>
      </c>
      <c r="U18" s="308">
        <v>19.979523439155805</v>
      </c>
      <c r="V18" s="309">
        <v>18.08963947047971</v>
      </c>
    </row>
    <row r="19" spans="1:22" x14ac:dyDescent="0.3">
      <c r="A19" s="248"/>
      <c r="B19" s="158" t="s">
        <v>82</v>
      </c>
      <c r="C19" s="257">
        <v>0.93066083091533081</v>
      </c>
      <c r="D19" s="258">
        <v>15.236182613448479</v>
      </c>
      <c r="E19" s="258">
        <v>3.6516961380036017</v>
      </c>
      <c r="F19" s="259">
        <v>4.8742891612025163</v>
      </c>
      <c r="G19" s="257">
        <v>13.629759308095091</v>
      </c>
      <c r="H19" s="258">
        <v>9.3456487168934288</v>
      </c>
      <c r="I19" s="258">
        <v>10.568560344445888</v>
      </c>
      <c r="J19" s="259">
        <v>12.278473899036069</v>
      </c>
      <c r="K19" s="257">
        <v>13.763159835427462</v>
      </c>
      <c r="L19" s="258">
        <v>12.881990875820936</v>
      </c>
      <c r="M19" s="258">
        <v>11.340707915606639</v>
      </c>
      <c r="N19" s="259">
        <v>10.750013738905984</v>
      </c>
      <c r="O19" s="257">
        <v>4.4877764074872983</v>
      </c>
      <c r="P19" s="258">
        <v>3.3841781668601856</v>
      </c>
      <c r="Q19" s="258">
        <v>2.9181094826652432</v>
      </c>
      <c r="R19" s="259">
        <v>2.7702948435993413</v>
      </c>
      <c r="S19" s="257">
        <v>2.9458589877462638</v>
      </c>
      <c r="T19" s="258">
        <v>3.5752918833614311</v>
      </c>
      <c r="U19" s="258">
        <v>3.7324258577670966</v>
      </c>
      <c r="V19" s="259">
        <v>3.6911163642451061</v>
      </c>
    </row>
    <row r="20" spans="1:22" x14ac:dyDescent="0.3">
      <c r="A20" s="248"/>
      <c r="B20" s="132" t="s">
        <v>212</v>
      </c>
      <c r="C20" s="307">
        <v>19.969474999999999</v>
      </c>
      <c r="D20" s="308">
        <v>20.386073</v>
      </c>
      <c r="E20" s="308">
        <v>19.633542000000002</v>
      </c>
      <c r="F20" s="309">
        <v>23.116328000000003</v>
      </c>
      <c r="G20" s="307">
        <v>21.710848908799765</v>
      </c>
      <c r="H20" s="308">
        <v>22.667052612311476</v>
      </c>
      <c r="I20" s="308">
        <v>22.399251025600044</v>
      </c>
      <c r="J20" s="309">
        <v>26.16828374977888</v>
      </c>
      <c r="K20" s="307">
        <v>24.717732886292996</v>
      </c>
      <c r="L20" s="308">
        <v>25.894213436526904</v>
      </c>
      <c r="M20" s="308">
        <v>24.847303703255271</v>
      </c>
      <c r="N20" s="309">
        <v>28.339903232237429</v>
      </c>
      <c r="O20" s="307">
        <v>26.719559930656576</v>
      </c>
      <c r="P20" s="308">
        <v>27.749039395832927</v>
      </c>
      <c r="Q20" s="308">
        <v>26.484706403384294</v>
      </c>
      <c r="R20" s="309">
        <v>30.104475818320267</v>
      </c>
      <c r="S20" s="307">
        <v>28.078403291780255</v>
      </c>
      <c r="T20" s="308">
        <v>29.122854923359583</v>
      </c>
      <c r="U20" s="308">
        <v>27.746670628298453</v>
      </c>
      <c r="V20" s="309">
        <v>31.482769279637264</v>
      </c>
    </row>
    <row r="21" spans="1:22" x14ac:dyDescent="0.3">
      <c r="A21" s="248"/>
      <c r="B21" s="158" t="s">
        <v>82</v>
      </c>
      <c r="C21" s="257">
        <v>6.477511353056542</v>
      </c>
      <c r="D21" s="258">
        <v>49.020271611242848</v>
      </c>
      <c r="E21" s="258">
        <v>12.887487693430133</v>
      </c>
      <c r="F21" s="259">
        <v>16.088173331104283</v>
      </c>
      <c r="G21" s="257">
        <v>8.7201787167652931</v>
      </c>
      <c r="H21" s="258">
        <v>11.188911235192167</v>
      </c>
      <c r="I21" s="258">
        <v>14.086653470881849</v>
      </c>
      <c r="J21" s="259">
        <v>13.202597530969795</v>
      </c>
      <c r="K21" s="257">
        <v>13.849684045631626</v>
      </c>
      <c r="L21" s="258">
        <v>14.237231806938212</v>
      </c>
      <c r="M21" s="258">
        <v>10.929172028374312</v>
      </c>
      <c r="N21" s="259">
        <v>8.298669883067511</v>
      </c>
      <c r="O21" s="257">
        <v>8.0987485930543066</v>
      </c>
      <c r="P21" s="258">
        <v>7.1630905640468923</v>
      </c>
      <c r="Q21" s="258">
        <v>6.5898606934743809</v>
      </c>
      <c r="R21" s="259">
        <v>6.2264594611444846</v>
      </c>
      <c r="S21" s="257">
        <v>5.0855753786746227</v>
      </c>
      <c r="T21" s="258">
        <v>4.950857966394917</v>
      </c>
      <c r="U21" s="258">
        <v>4.7648790426194854</v>
      </c>
      <c r="V21" s="259">
        <v>4.5783672488933558</v>
      </c>
    </row>
    <row r="22" spans="1:22" x14ac:dyDescent="0.3">
      <c r="A22" s="248"/>
      <c r="B22" s="154" t="s">
        <v>213</v>
      </c>
      <c r="C22" s="307">
        <v>3.318109745111852</v>
      </c>
      <c r="D22" s="308">
        <v>3.8746146718333816</v>
      </c>
      <c r="E22" s="308">
        <v>4.8949978397114755</v>
      </c>
      <c r="F22" s="309">
        <v>2.8056113359457813</v>
      </c>
      <c r="G22" s="307">
        <v>3.645159500760883</v>
      </c>
      <c r="H22" s="308">
        <v>4.0545265440581923</v>
      </c>
      <c r="I22" s="308">
        <v>5.4562143271463155</v>
      </c>
      <c r="J22" s="309">
        <v>3.3014046035005142</v>
      </c>
      <c r="K22" s="307">
        <v>4.3297086009829595</v>
      </c>
      <c r="L22" s="308">
        <v>5.1277751293813649</v>
      </c>
      <c r="M22" s="308">
        <v>6.529448939541056</v>
      </c>
      <c r="N22" s="309">
        <v>4.1086815679288922</v>
      </c>
      <c r="O22" s="307">
        <v>4.3767173194498845</v>
      </c>
      <c r="P22" s="308">
        <v>5.0872673981794554</v>
      </c>
      <c r="Q22" s="308">
        <v>6.4785363709747594</v>
      </c>
      <c r="R22" s="309">
        <v>3.9591673097718232</v>
      </c>
      <c r="S22" s="307">
        <v>4.2581686794182154</v>
      </c>
      <c r="T22" s="308">
        <v>5.0982405897090324</v>
      </c>
      <c r="U22" s="308">
        <v>6.584298991982501</v>
      </c>
      <c r="V22" s="309">
        <v>3.9855755176778622</v>
      </c>
    </row>
    <row r="23" spans="1:22" x14ac:dyDescent="0.3">
      <c r="A23" s="248"/>
      <c r="B23" s="158" t="s">
        <v>82</v>
      </c>
      <c r="C23" s="257">
        <v>19.859689798611303</v>
      </c>
      <c r="D23" s="258">
        <v>51.90601140291804</v>
      </c>
      <c r="E23" s="258">
        <v>0.5417089351923865</v>
      </c>
      <c r="F23" s="259">
        <v>-5.2104425295361629</v>
      </c>
      <c r="G23" s="257">
        <v>9.8565080956358297</v>
      </c>
      <c r="H23" s="258">
        <v>4.6433487575599619</v>
      </c>
      <c r="I23" s="258">
        <v>11.465101840942182</v>
      </c>
      <c r="J23" s="259">
        <v>17.671487892944349</v>
      </c>
      <c r="K23" s="257">
        <v>18.779674801039171</v>
      </c>
      <c r="L23" s="258">
        <v>26.470380047110353</v>
      </c>
      <c r="M23" s="258">
        <v>19.669949676556399</v>
      </c>
      <c r="N23" s="259">
        <v>24.452530403950302</v>
      </c>
      <c r="O23" s="257">
        <v>1.0857247634691314</v>
      </c>
      <c r="P23" s="258">
        <v>-0.78996699698875572</v>
      </c>
      <c r="Q23" s="258">
        <v>-0.77973760171368145</v>
      </c>
      <c r="R23" s="259">
        <v>-3.6389838366674976</v>
      </c>
      <c r="S23" s="257">
        <v>-2.7086199856875881</v>
      </c>
      <c r="T23" s="258">
        <v>0.21569913021486364</v>
      </c>
      <c r="U23" s="258">
        <v>1.6325079454918345</v>
      </c>
      <c r="V23" s="259">
        <v>0.66701419363761616</v>
      </c>
    </row>
    <row r="24" spans="1:22" x14ac:dyDescent="0.3">
      <c r="A24" s="251"/>
      <c r="B24" s="260"/>
      <c r="C24" s="251"/>
      <c r="D24" s="198"/>
      <c r="E24" s="198"/>
      <c r="F24" s="261"/>
      <c r="G24" s="251"/>
      <c r="H24" s="198"/>
      <c r="I24" s="198"/>
      <c r="J24" s="261"/>
      <c r="K24" s="251"/>
      <c r="L24" s="198"/>
      <c r="M24" s="198"/>
      <c r="N24" s="261"/>
      <c r="O24" s="251"/>
      <c r="P24" s="198"/>
      <c r="Q24" s="198"/>
      <c r="R24" s="261"/>
      <c r="S24" s="251"/>
      <c r="T24" s="198"/>
      <c r="U24" s="198"/>
      <c r="V24" s="261"/>
    </row>
  </sheetData>
  <mergeCells count="3">
    <mergeCell ref="A1:V1"/>
    <mergeCell ref="A2:V2"/>
    <mergeCell ref="A3:V3"/>
  </mergeCells>
  <pageMargins left="0.7" right="0.7" top="0.75" bottom="0.75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0" sqref="B40"/>
    </sheetView>
  </sheetViews>
  <sheetFormatPr defaultColWidth="9.125" defaultRowHeight="15.6" x14ac:dyDescent="0.3"/>
  <cols>
    <col min="1" max="1" width="5.75" style="83" customWidth="1"/>
    <col min="2" max="2" width="75.75" style="11" customWidth="1"/>
    <col min="3" max="20" width="11.125" style="11" customWidth="1"/>
    <col min="21" max="16384" width="9.125" style="11"/>
  </cols>
  <sheetData>
    <row r="1" spans="1:20" x14ac:dyDescent="0.3">
      <c r="A1" s="393" t="str">
        <f>'Summary indicators'!A1:M1</f>
        <v>59th meeting of the Macroeconomic Forecast Committee, March 17th 2022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10"/>
      <c r="R1" s="410"/>
      <c r="S1" s="345"/>
    </row>
    <row r="2" spans="1:20" ht="18" x14ac:dyDescent="0.35">
      <c r="A2" s="413" t="s">
        <v>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346"/>
    </row>
    <row r="3" spans="1:20" x14ac:dyDescent="0.3">
      <c r="A3" s="415" t="s">
        <v>61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351"/>
    </row>
    <row r="4" spans="1:20" x14ac:dyDescent="0.3">
      <c r="A4" s="84"/>
      <c r="B4" s="85"/>
      <c r="C4" s="327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92"/>
    </row>
    <row r="5" spans="1:20" s="21" customFormat="1" x14ac:dyDescent="0.3">
      <c r="A5" s="87"/>
      <c r="B5" s="88"/>
      <c r="C5" s="87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18">
        <v>2024</v>
      </c>
      <c r="T5" s="20">
        <v>2025</v>
      </c>
    </row>
    <row r="6" spans="1:20" s="21" customFormat="1" x14ac:dyDescent="0.3">
      <c r="A6" s="87"/>
      <c r="B6" s="24"/>
      <c r="C6" s="173" t="s">
        <v>20</v>
      </c>
      <c r="D6" s="9" t="s">
        <v>20</v>
      </c>
      <c r="E6" s="9" t="s">
        <v>20</v>
      </c>
      <c r="F6" s="9" t="s">
        <v>20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9" t="s">
        <v>20</v>
      </c>
      <c r="N6" s="9" t="s">
        <v>20</v>
      </c>
      <c r="O6" s="9" t="s">
        <v>20</v>
      </c>
      <c r="P6" s="9" t="s">
        <v>21</v>
      </c>
      <c r="Q6" s="9" t="s">
        <v>21</v>
      </c>
      <c r="R6" s="9" t="s">
        <v>21</v>
      </c>
      <c r="S6" s="9" t="s">
        <v>21</v>
      </c>
      <c r="T6" s="151" t="s">
        <v>21</v>
      </c>
    </row>
    <row r="7" spans="1:20" s="21" customFormat="1" x14ac:dyDescent="0.3">
      <c r="A7" s="84"/>
      <c r="B7" s="20"/>
      <c r="C7" s="327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92"/>
    </row>
    <row r="8" spans="1:20" s="93" customFormat="1" x14ac:dyDescent="0.3">
      <c r="A8" s="47" t="s">
        <v>5</v>
      </c>
      <c r="B8" s="38" t="s">
        <v>62</v>
      </c>
      <c r="C8" s="110">
        <v>1.6074216909147676</v>
      </c>
      <c r="D8" s="111">
        <v>-3.6920675099955669</v>
      </c>
      <c r="E8" s="111">
        <v>2.4266394007717906</v>
      </c>
      <c r="F8" s="111">
        <v>2.6693394013404648</v>
      </c>
      <c r="G8" s="111">
        <v>-9.0925164036714801E-2</v>
      </c>
      <c r="H8" s="111">
        <v>0.6325680062169603</v>
      </c>
      <c r="I8" s="111">
        <v>2.1575492761469972</v>
      </c>
      <c r="J8" s="111">
        <v>2.8310427388324122</v>
      </c>
      <c r="K8" s="111">
        <v>1.8871831374100756</v>
      </c>
      <c r="L8" s="111">
        <v>3.3439629511958779</v>
      </c>
      <c r="M8" s="111">
        <v>2.5976639956820868</v>
      </c>
      <c r="N8" s="111">
        <v>2.4810638764953818</v>
      </c>
      <c r="O8" s="111">
        <v>-5.3642866485519969</v>
      </c>
      <c r="P8" s="111">
        <v>4.727231886847294</v>
      </c>
      <c r="Q8" s="111">
        <v>3.8362237773813179</v>
      </c>
      <c r="R8" s="111">
        <v>3.1858756942974424</v>
      </c>
      <c r="S8" s="111">
        <v>2.1774919440617242</v>
      </c>
      <c r="T8" s="112">
        <v>1.9725035280200147</v>
      </c>
    </row>
    <row r="9" spans="1:20" s="93" customFormat="1" x14ac:dyDescent="0.3">
      <c r="A9" s="47"/>
      <c r="B9" s="38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7"/>
    </row>
    <row r="10" spans="1:20" s="93" customFormat="1" x14ac:dyDescent="0.3">
      <c r="A10" s="47" t="s">
        <v>5</v>
      </c>
      <c r="B10" s="38" t="s">
        <v>63</v>
      </c>
      <c r="C10" s="110">
        <v>3.0861253941715683</v>
      </c>
      <c r="D10" s="111">
        <v>-10.59339694571274</v>
      </c>
      <c r="E10" s="111">
        <v>11.714673925121822</v>
      </c>
      <c r="F10" s="111">
        <v>6.5648277448506542</v>
      </c>
      <c r="G10" s="111">
        <v>0.65317019757398231</v>
      </c>
      <c r="H10" s="111">
        <v>1.5581952624529105</v>
      </c>
      <c r="I10" s="111">
        <v>6.3223495208968528</v>
      </c>
      <c r="J10" s="111">
        <v>5.7361461253335522</v>
      </c>
      <c r="K10" s="111">
        <v>3.2669204593898549</v>
      </c>
      <c r="L10" s="111">
        <v>6.0336012671899475</v>
      </c>
      <c r="M10" s="111">
        <v>4.7337296994630851</v>
      </c>
      <c r="N10" s="111">
        <v>3.4923354415421937</v>
      </c>
      <c r="O10" s="111">
        <v>-7.2329689981342815</v>
      </c>
      <c r="P10" s="111">
        <v>10.786618126910085</v>
      </c>
      <c r="Q10" s="111">
        <v>6.2434095449339946</v>
      </c>
      <c r="R10" s="111">
        <v>5.2436722567821432</v>
      </c>
      <c r="S10" s="111">
        <v>3.5533562633926019</v>
      </c>
      <c r="T10" s="112">
        <v>3.3968451874813743</v>
      </c>
    </row>
    <row r="11" spans="1:20" s="93" customFormat="1" x14ac:dyDescent="0.3">
      <c r="A11" s="47"/>
      <c r="B11" s="38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7"/>
    </row>
    <row r="12" spans="1:20" s="93" customFormat="1" x14ac:dyDescent="0.3">
      <c r="A12" s="47"/>
      <c r="B12" s="38" t="s">
        <v>64</v>
      </c>
      <c r="C12" s="110">
        <v>0.68397056104476661</v>
      </c>
      <c r="D12" s="111">
        <v>-5.6405452074905771</v>
      </c>
      <c r="E12" s="111">
        <v>4.0418396369275467</v>
      </c>
      <c r="F12" s="111">
        <v>3.9883316805324753</v>
      </c>
      <c r="G12" s="111">
        <v>0.6182706282833017</v>
      </c>
      <c r="H12" s="111">
        <v>0.5545854068138123</v>
      </c>
      <c r="I12" s="111">
        <v>2.2035288021861943</v>
      </c>
      <c r="J12" s="111">
        <v>1.2388791256322085</v>
      </c>
      <c r="K12" s="111">
        <v>2.1421450445218371</v>
      </c>
      <c r="L12" s="111">
        <v>2.9890241650302851</v>
      </c>
      <c r="M12" s="111">
        <v>1.1038135065372989</v>
      </c>
      <c r="N12" s="111">
        <v>1.0870635524852901</v>
      </c>
      <c r="O12" s="111">
        <v>-4.9276158443693818</v>
      </c>
      <c r="P12" s="111">
        <v>2.8718342256299323</v>
      </c>
      <c r="Q12" s="111">
        <v>3.1293363493211324</v>
      </c>
      <c r="R12" s="111">
        <v>2.9673503894358522</v>
      </c>
      <c r="S12" s="111"/>
      <c r="T12" s="112"/>
    </row>
    <row r="13" spans="1:20" s="93" customFormat="1" x14ac:dyDescent="0.3">
      <c r="A13" s="47"/>
      <c r="B13" s="38" t="s">
        <v>53</v>
      </c>
      <c r="C13" s="110">
        <v>0.55124998804194636</v>
      </c>
      <c r="D13" s="111">
        <v>-3.7114351447443905</v>
      </c>
      <c r="E13" s="111">
        <v>2.0682671951562259</v>
      </c>
      <c r="F13" s="111">
        <v>1.8859115024746131</v>
      </c>
      <c r="G13" s="111">
        <v>-0.84555015947762602</v>
      </c>
      <c r="H13" s="111">
        <v>-0.20794578414743414</v>
      </c>
      <c r="I13" s="111">
        <v>1.6100962572836552</v>
      </c>
      <c r="J13" s="111">
        <v>2.2787808066323523</v>
      </c>
      <c r="K13" s="111">
        <v>1.8470198064071353</v>
      </c>
      <c r="L13" s="111">
        <v>2.757058378690469</v>
      </c>
      <c r="M13" s="111">
        <v>1.8148018867473636</v>
      </c>
      <c r="N13" s="111">
        <v>1.5781835874048911</v>
      </c>
      <c r="O13" s="111">
        <v>-6.5034706556656996</v>
      </c>
      <c r="P13" s="111">
        <v>5.1796406890182389</v>
      </c>
      <c r="Q13" s="111">
        <v>3.4741541225325578</v>
      </c>
      <c r="R13" s="111">
        <v>2.7263481968901937</v>
      </c>
      <c r="S13" s="111"/>
      <c r="T13" s="112"/>
    </row>
    <row r="14" spans="1:20" s="93" customFormat="1" x14ac:dyDescent="0.3">
      <c r="A14" s="47"/>
      <c r="B14" s="38" t="s">
        <v>54</v>
      </c>
      <c r="C14" s="34">
        <v>3.3</v>
      </c>
      <c r="D14" s="35">
        <v>0.3</v>
      </c>
      <c r="E14" s="35">
        <v>1.6</v>
      </c>
      <c r="F14" s="35">
        <v>2.7</v>
      </c>
      <c r="G14" s="35">
        <v>2.5</v>
      </c>
      <c r="H14" s="35">
        <v>1.3</v>
      </c>
      <c r="I14" s="35">
        <v>0.4</v>
      </c>
      <c r="J14" s="35">
        <v>0.2</v>
      </c>
      <c r="K14" s="35">
        <v>0.2</v>
      </c>
      <c r="L14" s="35">
        <v>1.5</v>
      </c>
      <c r="M14" s="35">
        <v>1.8</v>
      </c>
      <c r="N14" s="35">
        <v>1.2</v>
      </c>
      <c r="O14" s="35">
        <v>0.3</v>
      </c>
      <c r="P14" s="35">
        <v>2.5</v>
      </c>
      <c r="Q14" s="35">
        <v>5.0999999999999996</v>
      </c>
      <c r="R14" s="35">
        <v>2.1</v>
      </c>
      <c r="S14" s="35">
        <v>1.9</v>
      </c>
      <c r="T14" s="37">
        <v>1.9</v>
      </c>
    </row>
    <row r="15" spans="1:20" x14ac:dyDescent="0.3">
      <c r="A15" s="87"/>
      <c r="B15" s="38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3"/>
    </row>
    <row r="16" spans="1:20" x14ac:dyDescent="0.3">
      <c r="A16" s="87"/>
      <c r="B16" s="38" t="s">
        <v>65</v>
      </c>
      <c r="C16" s="94">
        <v>4.6342326811759298</v>
      </c>
      <c r="D16" s="95">
        <v>1.2283497498274674</v>
      </c>
      <c r="E16" s="95">
        <v>0.81095030977476623</v>
      </c>
      <c r="F16" s="95">
        <v>1.3905997439663056</v>
      </c>
      <c r="G16" s="95">
        <v>0.57318108685745994</v>
      </c>
      <c r="H16" s="95">
        <v>0.22066122325741891</v>
      </c>
      <c r="I16" s="95">
        <v>0.20994567177991094</v>
      </c>
      <c r="J16" s="95">
        <v>-1.9382499686304039E-2</v>
      </c>
      <c r="K16" s="95">
        <v>-0.26369565923207228</v>
      </c>
      <c r="L16" s="95">
        <v>-0.32905611555788905</v>
      </c>
      <c r="M16" s="95">
        <v>-0.32209295810342725</v>
      </c>
      <c r="N16" s="95">
        <v>-0.35631935033565471</v>
      </c>
      <c r="O16" s="95">
        <v>-0.42515962497647281</v>
      </c>
      <c r="P16" s="95">
        <v>-0.5487562927410754</v>
      </c>
      <c r="Q16" s="95">
        <v>-0.47847023809523814</v>
      </c>
      <c r="R16" s="95">
        <v>-0.20916666666666664</v>
      </c>
      <c r="S16" s="95">
        <v>-0.10591875000000001</v>
      </c>
      <c r="T16" s="96">
        <v>2.3449228395061746E-2</v>
      </c>
    </row>
    <row r="17" spans="1:20" x14ac:dyDescent="0.3">
      <c r="A17" s="87"/>
      <c r="B17" s="38" t="s">
        <v>66</v>
      </c>
      <c r="C17" s="94">
        <v>3.8541666666666665</v>
      </c>
      <c r="D17" s="95">
        <v>1.2291666666666667</v>
      </c>
      <c r="E17" s="95">
        <v>1</v>
      </c>
      <c r="F17" s="95">
        <v>1.25</v>
      </c>
      <c r="G17" s="95">
        <v>0.875</v>
      </c>
      <c r="H17" s="95">
        <v>0.54166666666666663</v>
      </c>
      <c r="I17" s="95">
        <v>0.15833333333333333</v>
      </c>
      <c r="J17" s="95">
        <v>4.9999999999999996E-2</v>
      </c>
      <c r="K17" s="95">
        <v>8.3333333333333332E-3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8.3333333333333332E-3</v>
      </c>
      <c r="R17" s="95">
        <v>0.20416666666666664</v>
      </c>
      <c r="S17" s="95">
        <v>0.65158125</v>
      </c>
      <c r="T17" s="96">
        <v>0.84344922839506176</v>
      </c>
    </row>
    <row r="18" spans="1:20" x14ac:dyDescent="0.3">
      <c r="A18" s="87"/>
      <c r="B18" s="38"/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/>
    </row>
    <row r="19" spans="1:20" x14ac:dyDescent="0.3">
      <c r="A19" s="87"/>
      <c r="B19" s="38" t="s">
        <v>67</v>
      </c>
      <c r="C19" s="94">
        <v>4.6087126375721912</v>
      </c>
      <c r="D19" s="95">
        <v>4.9276557459194761</v>
      </c>
      <c r="E19" s="95">
        <v>4.1231193340729959</v>
      </c>
      <c r="F19" s="95">
        <v>4.7745187115516066</v>
      </c>
      <c r="G19" s="95">
        <v>3.9359903282580624</v>
      </c>
      <c r="H19" s="95">
        <v>2.9067826536862582</v>
      </c>
      <c r="I19" s="95">
        <v>2.1738355217754535</v>
      </c>
      <c r="J19" s="95">
        <v>0.91065391244910687</v>
      </c>
      <c r="K19" s="95">
        <v>0.58498611895351027</v>
      </c>
      <c r="L19" s="95">
        <v>0.98035223351527723</v>
      </c>
      <c r="M19" s="95">
        <v>0.96543571585419397</v>
      </c>
      <c r="N19" s="95">
        <v>0.32305212842712844</v>
      </c>
      <c r="O19" s="95">
        <v>6.2895656879352529E-2</v>
      </c>
      <c r="P19" s="95">
        <v>-6.0742534036012319E-2</v>
      </c>
      <c r="Q19" s="95">
        <v>0.8688454785030747</v>
      </c>
      <c r="R19" s="95">
        <v>1.5343297915656431</v>
      </c>
      <c r="S19" s="95">
        <v>1.9400849445532076</v>
      </c>
      <c r="T19" s="96">
        <v>2.2193013637481855</v>
      </c>
    </row>
    <row r="20" spans="1:20" x14ac:dyDescent="0.3">
      <c r="A20" s="87"/>
      <c r="B20" s="38" t="s">
        <v>68</v>
      </c>
      <c r="C20" s="94">
        <v>4.1854321591198014</v>
      </c>
      <c r="D20" s="95">
        <v>3.6048256791517663</v>
      </c>
      <c r="E20" s="95">
        <v>3.0118344783236082</v>
      </c>
      <c r="F20" s="95">
        <v>2.8416613309459415</v>
      </c>
      <c r="G20" s="95">
        <v>1.6847380952866551</v>
      </c>
      <c r="H20" s="95">
        <v>1.6985597643097643</v>
      </c>
      <c r="I20" s="95">
        <v>1.3077586241625143</v>
      </c>
      <c r="J20" s="95">
        <v>0.55007383701348234</v>
      </c>
      <c r="K20" s="95">
        <v>0.11484593606876219</v>
      </c>
      <c r="L20" s="95">
        <v>0.385503515458607</v>
      </c>
      <c r="M20" s="95">
        <v>0.48243285660772872</v>
      </c>
      <c r="N20" s="95">
        <v>-0.21688162600176328</v>
      </c>
      <c r="O20" s="95">
        <v>-0.48420784710458625</v>
      </c>
      <c r="P20" s="95">
        <v>-0.33760701737875648</v>
      </c>
      <c r="Q20" s="95">
        <v>0.28688862019882716</v>
      </c>
      <c r="R20" s="95">
        <v>0.66973011731632004</v>
      </c>
      <c r="S20" s="95">
        <v>0.95237173687349053</v>
      </c>
      <c r="T20" s="96">
        <v>1.1741556021826238</v>
      </c>
    </row>
    <row r="21" spans="1:20" x14ac:dyDescent="0.3">
      <c r="A21" s="87"/>
      <c r="B21" s="38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3"/>
    </row>
    <row r="22" spans="1:20" x14ac:dyDescent="0.3">
      <c r="A22" s="87"/>
      <c r="B22" s="38" t="s">
        <v>69</v>
      </c>
      <c r="C22" s="34">
        <v>65.984961958859174</v>
      </c>
      <c r="D22" s="35">
        <v>44.524581819964872</v>
      </c>
      <c r="E22" s="35">
        <v>60.525422105539548</v>
      </c>
      <c r="F22" s="35">
        <v>79.620196643242025</v>
      </c>
      <c r="G22" s="35">
        <v>86.785086101129252</v>
      </c>
      <c r="H22" s="35">
        <v>81.87299553854173</v>
      </c>
      <c r="I22" s="35">
        <v>74.583303729912885</v>
      </c>
      <c r="J22" s="35">
        <v>48.309481101029341</v>
      </c>
      <c r="K22" s="35">
        <v>40.728175896123254</v>
      </c>
      <c r="L22" s="35">
        <v>48.567369474293379</v>
      </c>
      <c r="M22" s="35">
        <v>60.634644798716664</v>
      </c>
      <c r="N22" s="35">
        <v>57.332827788885744</v>
      </c>
      <c r="O22" s="35">
        <v>37.840722756270686</v>
      </c>
      <c r="P22" s="35">
        <v>59.962162214676887</v>
      </c>
      <c r="Q22" s="35">
        <v>91.802822904256246</v>
      </c>
      <c r="R22" s="35">
        <v>80.642522534264756</v>
      </c>
      <c r="S22" s="35">
        <v>72.444906897284</v>
      </c>
      <c r="T22" s="37">
        <v>66.416329232556635</v>
      </c>
    </row>
    <row r="23" spans="1:20" x14ac:dyDescent="0.3">
      <c r="A23" s="87"/>
      <c r="B23" s="38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/>
    </row>
    <row r="24" spans="1:20" x14ac:dyDescent="0.3">
      <c r="A24" s="87"/>
      <c r="B24" s="38" t="s">
        <v>70</v>
      </c>
      <c r="C24" s="94">
        <v>1.4710045187903882</v>
      </c>
      <c r="D24" s="95">
        <v>1.3940793220245939</v>
      </c>
      <c r="E24" s="95">
        <v>1.3271961255411255</v>
      </c>
      <c r="F24" s="95">
        <v>1.3922485782514589</v>
      </c>
      <c r="G24" s="95">
        <v>1.2864058588211305</v>
      </c>
      <c r="H24" s="95">
        <v>1.3284606327247632</v>
      </c>
      <c r="I24" s="95">
        <v>1.3289351708858772</v>
      </c>
      <c r="J24" s="95">
        <v>1.1104218664125731</v>
      </c>
      <c r="K24" s="95">
        <v>1.1068564339042601</v>
      </c>
      <c r="L24" s="95">
        <v>1.129689346963423</v>
      </c>
      <c r="M24" s="95">
        <v>1.1811922203400462</v>
      </c>
      <c r="N24" s="95">
        <v>1.1194735497051258</v>
      </c>
      <c r="O24" s="95">
        <v>1.1414469918125354</v>
      </c>
      <c r="P24" s="95">
        <v>1.1833247272413574</v>
      </c>
      <c r="Q24" s="95">
        <v>1.1372676673567979</v>
      </c>
      <c r="R24" s="95">
        <v>1.1668749999999999</v>
      </c>
      <c r="S24" s="95">
        <v>1.1908333333333332</v>
      </c>
      <c r="T24" s="96">
        <v>1.2216666666666667</v>
      </c>
    </row>
    <row r="25" spans="1:20" x14ac:dyDescent="0.3">
      <c r="A25" s="87"/>
      <c r="B25" s="38"/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</row>
    <row r="26" spans="1:20" x14ac:dyDescent="0.3">
      <c r="A26" s="87"/>
      <c r="B26" s="38" t="s">
        <v>71</v>
      </c>
      <c r="C26" s="110">
        <v>-4.0472395264538825</v>
      </c>
      <c r="D26" s="111">
        <v>-7.1983782371494387</v>
      </c>
      <c r="E26" s="111">
        <v>1.8939331734191711</v>
      </c>
      <c r="F26" s="111">
        <v>0.46771116846535676</v>
      </c>
      <c r="G26" s="111">
        <v>-1.1042544645364138</v>
      </c>
      <c r="H26" s="111">
        <v>-1.371267771808482</v>
      </c>
      <c r="I26" s="111">
        <v>-2.0753645618306393</v>
      </c>
      <c r="J26" s="111">
        <v>0.18159410875209225</v>
      </c>
      <c r="K26" s="111">
        <v>-0.23494953810687669</v>
      </c>
      <c r="L26" s="111">
        <v>0.70069091473370371</v>
      </c>
      <c r="M26" s="111">
        <v>0.35634155355059871</v>
      </c>
      <c r="N26" s="111">
        <v>-0.22573890916655071</v>
      </c>
      <c r="O26" s="111">
        <v>-1.5679702799945461</v>
      </c>
      <c r="P26" s="111">
        <v>0.5575888885918312</v>
      </c>
      <c r="Q26" s="111">
        <v>0.71011227230404206</v>
      </c>
      <c r="R26" s="111">
        <v>0.68550016838817562</v>
      </c>
      <c r="S26" s="111">
        <v>0.20023387368126588</v>
      </c>
      <c r="T26" s="112">
        <v>0</v>
      </c>
    </row>
    <row r="27" spans="1:20" x14ac:dyDescent="0.3">
      <c r="A27" s="87"/>
      <c r="B27" s="38"/>
      <c r="C27" s="375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7"/>
    </row>
    <row r="28" spans="1:20" x14ac:dyDescent="0.3">
      <c r="A28" s="87"/>
      <c r="B28" s="38" t="s">
        <v>72</v>
      </c>
      <c r="C28" s="94">
        <v>1.353595652173913</v>
      </c>
      <c r="D28" s="95">
        <v>1.4568956521739131</v>
      </c>
      <c r="E28" s="95">
        <v>1.3226956521739131</v>
      </c>
      <c r="F28" s="95">
        <v>1.3149045454545454</v>
      </c>
      <c r="G28" s="95">
        <v>1.3126761904761903</v>
      </c>
      <c r="H28" s="95">
        <v>1.3702999999999999</v>
      </c>
      <c r="I28" s="95">
        <v>1.2306739130434783</v>
      </c>
      <c r="J28" s="95">
        <v>1.0898652173913044</v>
      </c>
      <c r="K28" s="95">
        <v>1.0538045454545455</v>
      </c>
      <c r="L28" s="95">
        <v>1.183747619047619</v>
      </c>
      <c r="M28" s="95">
        <v>1.1376095238095241</v>
      </c>
      <c r="N28" s="95">
        <v>1.1113954545454545</v>
      </c>
      <c r="O28" s="95">
        <v>1.2172521739130433</v>
      </c>
      <c r="P28" s="95">
        <v>1.1306826086956521</v>
      </c>
      <c r="Q28" s="95">
        <v>1.1499999999999999</v>
      </c>
      <c r="R28" s="95">
        <v>1.18</v>
      </c>
      <c r="S28" s="95">
        <v>1.2</v>
      </c>
      <c r="T28" s="96">
        <v>1.24</v>
      </c>
    </row>
    <row r="29" spans="1:20" x14ac:dyDescent="0.3">
      <c r="A29" s="87"/>
      <c r="B29" s="38" t="s">
        <v>73</v>
      </c>
      <c r="C29" s="94">
        <v>26.138217391304348</v>
      </c>
      <c r="D29" s="95">
        <v>26.107130434782611</v>
      </c>
      <c r="E29" s="95">
        <v>25.157173913043483</v>
      </c>
      <c r="F29" s="95">
        <v>25.525409090909093</v>
      </c>
      <c r="G29" s="95">
        <v>25.187333333333331</v>
      </c>
      <c r="H29" s="95">
        <v>27.495863636363637</v>
      </c>
      <c r="I29" s="95">
        <v>27.634869565217389</v>
      </c>
      <c r="J29" s="95">
        <v>27.029304347826088</v>
      </c>
      <c r="K29" s="95">
        <v>27.028772727272727</v>
      </c>
      <c r="L29" s="95">
        <v>25.662809523809521</v>
      </c>
      <c r="M29" s="95">
        <v>25.837666666666667</v>
      </c>
      <c r="N29" s="95">
        <v>25.486000000000004</v>
      </c>
      <c r="O29" s="95">
        <v>26.29808695652174</v>
      </c>
      <c r="P29" s="95">
        <v>25.230000000000004</v>
      </c>
      <c r="Q29" s="95">
        <v>24.8</v>
      </c>
      <c r="R29" s="95">
        <v>24.5</v>
      </c>
      <c r="S29" s="95">
        <v>24.5</v>
      </c>
      <c r="T29" s="96">
        <v>24.5</v>
      </c>
    </row>
    <row r="30" spans="1:20" x14ac:dyDescent="0.3">
      <c r="A30" s="87"/>
      <c r="B30" s="38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2"/>
    </row>
    <row r="31" spans="1:20" x14ac:dyDescent="0.3">
      <c r="A31" s="87"/>
      <c r="B31" s="38" t="s">
        <v>74</v>
      </c>
      <c r="C31" s="94">
        <v>1.5353286956521741</v>
      </c>
      <c r="D31" s="95">
        <v>1.501191304347826</v>
      </c>
      <c r="E31" s="95">
        <v>1.2790682608695654</v>
      </c>
      <c r="F31" s="95">
        <v>1.227431818181818</v>
      </c>
      <c r="G31" s="95">
        <v>1.2086900000000003</v>
      </c>
      <c r="H31" s="95">
        <v>1.2246018181818183</v>
      </c>
      <c r="I31" s="95">
        <v>1.2024634782608694</v>
      </c>
      <c r="J31" s="95">
        <v>1.0829091304347827</v>
      </c>
      <c r="K31" s="95">
        <v>1.0749204545454543</v>
      </c>
      <c r="L31" s="95">
        <v>1.1683290476190478</v>
      </c>
      <c r="M31" s="95">
        <v>1.1285204761904764</v>
      </c>
      <c r="N31" s="95">
        <v>1.0916127272727272</v>
      </c>
      <c r="O31" s="95">
        <v>1.0813895652173913</v>
      </c>
      <c r="P31" s="95">
        <v>1.0405213043478263</v>
      </c>
      <c r="Q31" s="95">
        <v>1.07</v>
      </c>
      <c r="R31" s="95">
        <v>1.1000000000000001</v>
      </c>
      <c r="S31" s="95">
        <v>1.1000000000000001</v>
      </c>
      <c r="T31" s="96">
        <v>1.1000000000000001</v>
      </c>
    </row>
    <row r="32" spans="1:20" x14ac:dyDescent="0.3">
      <c r="A32" s="87"/>
      <c r="B32" s="38" t="s">
        <v>75</v>
      </c>
      <c r="C32" s="94">
        <v>123.2295652173913</v>
      </c>
      <c r="D32" s="95">
        <v>131.15521739130438</v>
      </c>
      <c r="E32" s="95">
        <v>110.06391304347825</v>
      </c>
      <c r="F32" s="95">
        <v>102.34454545454543</v>
      </c>
      <c r="G32" s="95">
        <v>110.15619047619049</v>
      </c>
      <c r="H32" s="95">
        <v>141.95727272727277</v>
      </c>
      <c r="I32" s="95">
        <v>146.98086956521738</v>
      </c>
      <c r="J32" s="95">
        <v>132.50260869565219</v>
      </c>
      <c r="K32" s="95">
        <v>122.34545454545454</v>
      </c>
      <c r="L32" s="95">
        <v>133.67904761904762</v>
      </c>
      <c r="M32" s="95">
        <v>127.60571428571427</v>
      </c>
      <c r="N32" s="95">
        <v>121.26863636363638</v>
      </c>
      <c r="O32" s="95">
        <v>126.31956521739126</v>
      </c>
      <c r="P32" s="95">
        <v>128.8230434782609</v>
      </c>
      <c r="Q32" s="95">
        <v>132</v>
      </c>
      <c r="R32" s="95">
        <v>133</v>
      </c>
      <c r="S32" s="95">
        <v>135</v>
      </c>
      <c r="T32" s="96">
        <v>135</v>
      </c>
    </row>
    <row r="33" spans="1:20" x14ac:dyDescent="0.3">
      <c r="A33" s="87"/>
      <c r="B33" s="38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3"/>
    </row>
    <row r="34" spans="1:20" x14ac:dyDescent="0.3">
      <c r="A34" s="87"/>
      <c r="B34" s="38" t="s">
        <v>76</v>
      </c>
      <c r="C34" s="34">
        <v>34.598853782687712</v>
      </c>
      <c r="D34" s="35">
        <v>37.24177783333333</v>
      </c>
      <c r="E34" s="35">
        <v>37.308037019580837</v>
      </c>
      <c r="F34" s="35">
        <v>39.848642999999996</v>
      </c>
      <c r="G34" s="35">
        <v>41.868163724999995</v>
      </c>
      <c r="H34" s="35">
        <v>43.164113066666665</v>
      </c>
      <c r="I34" s="35">
        <v>45.153976308333341</v>
      </c>
      <c r="J34" s="35">
        <v>48.401015116666663</v>
      </c>
      <c r="K34" s="35">
        <v>52.07158380833333</v>
      </c>
      <c r="L34" s="35">
        <v>54.835117816666667</v>
      </c>
      <c r="M34" s="35">
        <v>58.183010858333326</v>
      </c>
      <c r="N34" s="35">
        <v>61.142857624999998</v>
      </c>
      <c r="O34" s="35">
        <v>64.205471375000002</v>
      </c>
      <c r="P34" s="35">
        <v>67.557266346960148</v>
      </c>
      <c r="Q34" s="35">
        <v>71.918702270741576</v>
      </c>
      <c r="R34" s="35">
        <v>79.616450033821877</v>
      </c>
      <c r="S34" s="35">
        <v>83.297059593478181</v>
      </c>
      <c r="T34" s="37">
        <v>86.483298277503707</v>
      </c>
    </row>
    <row r="35" spans="1:20" x14ac:dyDescent="0.3">
      <c r="A35" s="87"/>
      <c r="B35" s="38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2"/>
    </row>
    <row r="36" spans="1:20" x14ac:dyDescent="0.3">
      <c r="A36" s="87"/>
      <c r="B36" s="38" t="s">
        <v>77</v>
      </c>
      <c r="C36" s="94">
        <v>2.1359608622466659</v>
      </c>
      <c r="D36" s="95">
        <v>1.1832958440142589</v>
      </c>
      <c r="E36" s="95">
        <v>0.9471533212865898</v>
      </c>
      <c r="F36" s="95">
        <v>1.1651145752453076</v>
      </c>
      <c r="G36" s="95">
        <v>1.2080150947964114</v>
      </c>
      <c r="H36" s="95">
        <v>0.98574118360010821</v>
      </c>
      <c r="I36" s="95">
        <v>0.77154398839848315</v>
      </c>
      <c r="J36" s="95">
        <v>0.58468774787914157</v>
      </c>
      <c r="K36" s="95">
        <v>0.41965000000000008</v>
      </c>
      <c r="L36" s="95">
        <v>0.2713916666666667</v>
      </c>
      <c r="M36" s="95">
        <v>0.2113666666666667</v>
      </c>
      <c r="N36" s="95">
        <v>0.17787500000000001</v>
      </c>
      <c r="O36" s="95">
        <v>0.13440833333333335</v>
      </c>
      <c r="P36" s="95">
        <v>9.923333333333334E-2</v>
      </c>
      <c r="Q36" s="95">
        <v>8.7778561329427296E-2</v>
      </c>
      <c r="R36" s="95">
        <v>0.10309221543399325</v>
      </c>
      <c r="S36" s="95">
        <v>0.11680669499100881</v>
      </c>
      <c r="T36" s="96">
        <v>0.13087706893642842</v>
      </c>
    </row>
    <row r="37" spans="1:20" x14ac:dyDescent="0.3">
      <c r="A37" s="100"/>
      <c r="B37" s="378"/>
      <c r="C37" s="212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4"/>
    </row>
    <row r="38" spans="1:20" x14ac:dyDescent="0.3">
      <c r="B38" s="379"/>
      <c r="C38" s="379"/>
      <c r="D38" s="379"/>
      <c r="E38" s="379"/>
      <c r="F38" s="379"/>
      <c r="G38" s="380"/>
      <c r="H38" s="381"/>
      <c r="I38" s="12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</row>
    <row r="39" spans="1:20" s="21" customFormat="1" x14ac:dyDescent="0.3">
      <c r="A39" s="18" t="s">
        <v>5</v>
      </c>
      <c r="B39" s="411" t="s">
        <v>78</v>
      </c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122"/>
      <c r="T39" s="122"/>
    </row>
    <row r="41" spans="1:20" x14ac:dyDescent="0.3">
      <c r="M41" s="21"/>
      <c r="N41" s="21"/>
      <c r="O41" s="21"/>
      <c r="P41" s="21"/>
      <c r="Q41" s="21"/>
      <c r="R41" s="21"/>
      <c r="S41" s="21"/>
      <c r="T41" s="21"/>
    </row>
    <row r="50" spans="15:20" x14ac:dyDescent="0.3">
      <c r="O50" s="353"/>
    </row>
    <row r="51" spans="15:20" x14ac:dyDescent="0.3">
      <c r="O51" s="353"/>
      <c r="T51" s="353"/>
    </row>
    <row r="52" spans="15:20" x14ac:dyDescent="0.3">
      <c r="O52" s="353"/>
    </row>
    <row r="53" spans="15:20" x14ac:dyDescent="0.3">
      <c r="O53" s="353"/>
    </row>
    <row r="54" spans="15:20" x14ac:dyDescent="0.3">
      <c r="O54" s="353"/>
    </row>
    <row r="55" spans="15:20" x14ac:dyDescent="0.3">
      <c r="O55" s="353"/>
    </row>
  </sheetData>
  <mergeCells count="4">
    <mergeCell ref="A1:R1"/>
    <mergeCell ref="B39:R39"/>
    <mergeCell ref="A2:R2"/>
    <mergeCell ref="A3:R3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GridLines="0" topLeftCell="A28" zoomScale="60" zoomScaleNormal="60" workbookViewId="0">
      <selection activeCell="B65" sqref="B65:B68"/>
    </sheetView>
  </sheetViews>
  <sheetFormatPr defaultColWidth="9.125" defaultRowHeight="15.6" x14ac:dyDescent="0.3"/>
  <cols>
    <col min="1" max="1" width="5.75" style="11" customWidth="1"/>
    <col min="2" max="2" width="75.75" style="11" customWidth="1"/>
    <col min="3" max="16" width="11.125" style="11" customWidth="1"/>
    <col min="17" max="17" width="11.125" style="200" customWidth="1"/>
    <col min="18" max="20" width="11.125" style="11" customWidth="1"/>
    <col min="21" max="16384" width="9.125" style="11"/>
  </cols>
  <sheetData>
    <row r="1" spans="1:20" x14ac:dyDescent="0.3">
      <c r="A1" s="417" t="str">
        <f>'Summary indicators'!A1:M1</f>
        <v>59th meeting of the Macroeconomic Forecast Committee, March 17th 2022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9"/>
      <c r="R1" s="419"/>
      <c r="S1" s="348"/>
    </row>
    <row r="2" spans="1:20" ht="18" x14ac:dyDescent="0.35">
      <c r="A2" s="395" t="s">
        <v>79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346"/>
    </row>
    <row r="3" spans="1:20" x14ac:dyDescent="0.3">
      <c r="A3" s="415" t="s">
        <v>16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351"/>
    </row>
    <row r="4" spans="1:20" x14ac:dyDescent="0.3">
      <c r="A4" s="103"/>
      <c r="B4" s="104"/>
      <c r="C4" s="326"/>
      <c r="D4" s="105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364"/>
      <c r="R4" s="104"/>
      <c r="S4" s="104"/>
      <c r="T4" s="85"/>
    </row>
    <row r="5" spans="1:20" s="21" customFormat="1" x14ac:dyDescent="0.3">
      <c r="A5" s="29"/>
      <c r="B5" s="106"/>
      <c r="C5" s="87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48">
        <v>2022</v>
      </c>
      <c r="R5" s="18">
        <v>2023</v>
      </c>
      <c r="S5" s="18">
        <v>2024</v>
      </c>
      <c r="T5" s="20">
        <v>2025</v>
      </c>
    </row>
    <row r="6" spans="1:20" s="21" customFormat="1" x14ac:dyDescent="0.3">
      <c r="A6" s="29"/>
      <c r="B6" s="18"/>
      <c r="C6" s="173" t="s">
        <v>20</v>
      </c>
      <c r="D6" s="9" t="s">
        <v>20</v>
      </c>
      <c r="E6" s="9" t="s">
        <v>20</v>
      </c>
      <c r="F6" s="9" t="s">
        <v>20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9" t="s">
        <v>20</v>
      </c>
      <c r="N6" s="9" t="s">
        <v>20</v>
      </c>
      <c r="O6" s="9" t="s">
        <v>20</v>
      </c>
      <c r="P6" s="9" t="s">
        <v>21</v>
      </c>
      <c r="Q6" s="9" t="s">
        <v>21</v>
      </c>
      <c r="R6" s="9" t="s">
        <v>21</v>
      </c>
      <c r="S6" s="9" t="s">
        <v>21</v>
      </c>
      <c r="T6" s="151" t="s">
        <v>21</v>
      </c>
    </row>
    <row r="7" spans="1:20" s="21" customFormat="1" x14ac:dyDescent="0.3">
      <c r="A7" s="103"/>
      <c r="B7" s="92"/>
      <c r="C7" s="328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365"/>
      <c r="R7" s="107"/>
      <c r="S7" s="107"/>
      <c r="T7" s="108"/>
    </row>
    <row r="8" spans="1:20" s="21" customFormat="1" x14ac:dyDescent="0.3">
      <c r="A8" s="29"/>
      <c r="B8" s="7" t="s">
        <v>80</v>
      </c>
      <c r="C8" s="329"/>
      <c r="D8" s="109"/>
      <c r="J8" s="18"/>
      <c r="K8" s="18"/>
      <c r="L8" s="18"/>
      <c r="M8" s="18"/>
      <c r="N8" s="18"/>
      <c r="O8" s="18"/>
      <c r="P8" s="18"/>
      <c r="Q8" s="48"/>
      <c r="R8" s="18"/>
      <c r="S8" s="18"/>
      <c r="T8" s="20"/>
    </row>
    <row r="9" spans="1:20" s="21" customFormat="1" x14ac:dyDescent="0.3">
      <c r="A9" s="29"/>
      <c r="B9" s="7"/>
      <c r="C9" s="329"/>
      <c r="D9" s="109"/>
      <c r="J9" s="18"/>
      <c r="K9" s="18"/>
      <c r="L9" s="18"/>
      <c r="M9" s="18"/>
      <c r="N9" s="18"/>
      <c r="O9" s="18"/>
      <c r="P9" s="18"/>
      <c r="Q9" s="48"/>
      <c r="R9" s="18"/>
      <c r="S9" s="18"/>
      <c r="T9" s="20"/>
    </row>
    <row r="10" spans="1:20" x14ac:dyDescent="0.3">
      <c r="A10" s="29"/>
      <c r="B10" s="33" t="s">
        <v>81</v>
      </c>
      <c r="C10" s="110">
        <v>70.240497000000005</v>
      </c>
      <c r="D10" s="111">
        <v>66.408502999999996</v>
      </c>
      <c r="E10" s="111">
        <v>70.587779999999995</v>
      </c>
      <c r="F10" s="111">
        <v>72.449460999999999</v>
      </c>
      <c r="G10" s="111">
        <v>73.43348899999998</v>
      </c>
      <c r="H10" s="111">
        <v>73.914305999999996</v>
      </c>
      <c r="I10" s="111">
        <v>75.928008000000005</v>
      </c>
      <c r="J10" s="111">
        <v>79.888147000000004</v>
      </c>
      <c r="K10" s="111">
        <v>81.431331</v>
      </c>
      <c r="L10" s="111">
        <v>83.858136999999999</v>
      </c>
      <c r="M10" s="111">
        <v>87.040059000000014</v>
      </c>
      <c r="N10" s="111">
        <v>89.307774000000009</v>
      </c>
      <c r="O10" s="111">
        <v>85.415068000000005</v>
      </c>
      <c r="P10" s="111">
        <v>87.995005999999989</v>
      </c>
      <c r="Q10" s="35">
        <v>89.848660170383312</v>
      </c>
      <c r="R10" s="111">
        <v>94.600945355798615</v>
      </c>
      <c r="S10" s="111">
        <v>96.284045774379777</v>
      </c>
      <c r="T10" s="112">
        <v>98.006719371925129</v>
      </c>
    </row>
    <row r="11" spans="1:20" x14ac:dyDescent="0.3">
      <c r="A11" s="29"/>
      <c r="B11" s="113" t="s">
        <v>82</v>
      </c>
      <c r="C11" s="114">
        <v>5.5748872668388127</v>
      </c>
      <c r="D11" s="115">
        <v>-5.4555337215225101</v>
      </c>
      <c r="E11" s="115">
        <v>6.2932859667082175</v>
      </c>
      <c r="F11" s="115">
        <v>2.6373984278865281</v>
      </c>
      <c r="G11" s="115">
        <v>1.3582268058557334</v>
      </c>
      <c r="H11" s="115">
        <v>0.65476529380212867</v>
      </c>
      <c r="I11" s="115">
        <v>2.7243738174312249</v>
      </c>
      <c r="J11" s="115">
        <v>5.2156498034295895</v>
      </c>
      <c r="K11" s="115">
        <v>1.9316808036616617</v>
      </c>
      <c r="L11" s="115">
        <v>2.9801870732040436</v>
      </c>
      <c r="M11" s="115">
        <v>3.7944105531464434</v>
      </c>
      <c r="N11" s="115">
        <v>2.6053693277023227</v>
      </c>
      <c r="O11" s="115">
        <v>-4.3587538079271848</v>
      </c>
      <c r="P11" s="115">
        <v>3.0204717509561663</v>
      </c>
      <c r="Q11" s="163">
        <v>2.1065447400314019</v>
      </c>
      <c r="R11" s="115">
        <v>5.2892109647526997</v>
      </c>
      <c r="S11" s="115">
        <v>1.7791581386961131</v>
      </c>
      <c r="T11" s="116">
        <v>1.7891578855982582</v>
      </c>
    </row>
    <row r="12" spans="1:20" x14ac:dyDescent="0.3">
      <c r="A12" s="29"/>
      <c r="B12" s="33" t="s">
        <v>83</v>
      </c>
      <c r="C12" s="110">
        <v>41.387271999999996</v>
      </c>
      <c r="D12" s="111">
        <v>41.292940999999999</v>
      </c>
      <c r="E12" s="111">
        <v>41.620713000000002</v>
      </c>
      <c r="F12" s="111">
        <v>40.807152000000002</v>
      </c>
      <c r="G12" s="111">
        <v>40.990322999999997</v>
      </c>
      <c r="H12" s="111">
        <v>40.496885999999996</v>
      </c>
      <c r="I12" s="111">
        <v>41.274768999999999</v>
      </c>
      <c r="J12" s="111">
        <v>42.415604000000009</v>
      </c>
      <c r="K12" s="111">
        <v>44.053991000000003</v>
      </c>
      <c r="L12" s="111">
        <v>46.130046</v>
      </c>
      <c r="M12" s="111">
        <v>48.072848000000008</v>
      </c>
      <c r="N12" s="111">
        <v>49.310698000000002</v>
      </c>
      <c r="O12" s="111">
        <v>48.678466</v>
      </c>
      <c r="P12" s="111">
        <v>49.226652999999999</v>
      </c>
      <c r="Q12" s="35">
        <v>49.943670522710541</v>
      </c>
      <c r="R12" s="111">
        <v>51.104574572161248</v>
      </c>
      <c r="S12" s="111">
        <v>52.546889907053078</v>
      </c>
      <c r="T12" s="112">
        <v>53.628851798734807</v>
      </c>
    </row>
    <row r="13" spans="1:20" x14ac:dyDescent="0.3">
      <c r="A13" s="29"/>
      <c r="B13" s="113" t="s">
        <v>82</v>
      </c>
      <c r="C13" s="114">
        <v>6.9963415645545535</v>
      </c>
      <c r="D13" s="115">
        <v>-0.22792272948068959</v>
      </c>
      <c r="E13" s="115">
        <v>0.79377247554250907</v>
      </c>
      <c r="F13" s="115">
        <v>-1.9547022176193862</v>
      </c>
      <c r="G13" s="115">
        <v>0.4488698451682982</v>
      </c>
      <c r="H13" s="115">
        <v>-1.2037890016138642</v>
      </c>
      <c r="I13" s="115">
        <v>1.9208464571819128</v>
      </c>
      <c r="J13" s="115">
        <v>2.7640009323856018</v>
      </c>
      <c r="K13" s="115">
        <v>3.8626987370025345</v>
      </c>
      <c r="L13" s="115">
        <v>4.7125242296435665</v>
      </c>
      <c r="M13" s="115">
        <v>4.2115761167894838</v>
      </c>
      <c r="N13" s="115">
        <v>2.5749462565646253</v>
      </c>
      <c r="O13" s="115">
        <v>-1.282139628199952</v>
      </c>
      <c r="P13" s="115">
        <v>1.126138609215821</v>
      </c>
      <c r="Q13" s="163">
        <v>1.4565636276562266</v>
      </c>
      <c r="R13" s="115">
        <v>2.3244267738047331</v>
      </c>
      <c r="S13" s="115">
        <v>2.8222822457023566</v>
      </c>
      <c r="T13" s="116">
        <v>2.0590407797598465</v>
      </c>
    </row>
    <row r="14" spans="1:20" x14ac:dyDescent="0.3">
      <c r="A14" s="29"/>
      <c r="B14" s="33" t="s">
        <v>84</v>
      </c>
      <c r="C14" s="110">
        <v>0.65828600000000004</v>
      </c>
      <c r="D14" s="111">
        <v>0.67871599999999987</v>
      </c>
      <c r="E14" s="111">
        <v>0.68971900000000008</v>
      </c>
      <c r="F14" s="111">
        <v>0.69184100000000015</v>
      </c>
      <c r="G14" s="111">
        <v>0.67546400000000006</v>
      </c>
      <c r="H14" s="111">
        <v>0.67710000000000004</v>
      </c>
      <c r="I14" s="111">
        <v>0.67206100000000002</v>
      </c>
      <c r="J14" s="111">
        <v>0.69057500000000005</v>
      </c>
      <c r="K14" s="111">
        <v>0.7274290000000001</v>
      </c>
      <c r="L14" s="111">
        <v>0.72248100000000004</v>
      </c>
      <c r="M14" s="111">
        <v>0.69478300000000004</v>
      </c>
      <c r="N14" s="111">
        <v>0.75986100000000012</v>
      </c>
      <c r="O14" s="111">
        <v>0.74458399999999991</v>
      </c>
      <c r="P14" s="111">
        <v>0.77668199999999998</v>
      </c>
      <c r="Q14" s="35">
        <v>0.75330880733422823</v>
      </c>
      <c r="R14" s="111">
        <v>0.77081891894133447</v>
      </c>
      <c r="S14" s="111">
        <v>0.79257360443713043</v>
      </c>
      <c r="T14" s="112">
        <v>0.80889301816210335</v>
      </c>
    </row>
    <row r="15" spans="1:20" x14ac:dyDescent="0.3">
      <c r="A15" s="29"/>
      <c r="B15" s="113" t="s">
        <v>82</v>
      </c>
      <c r="C15" s="114">
        <v>8.2381454266232446</v>
      </c>
      <c r="D15" s="115">
        <v>3.1035142779885616</v>
      </c>
      <c r="E15" s="115">
        <v>1.6211493467076288</v>
      </c>
      <c r="F15" s="115">
        <v>0.30766152592578422</v>
      </c>
      <c r="G15" s="115">
        <v>-2.3671623971403877</v>
      </c>
      <c r="H15" s="115">
        <v>0.24220387763078666</v>
      </c>
      <c r="I15" s="115">
        <v>-0.74420321961304881</v>
      </c>
      <c r="J15" s="115">
        <v>2.7548094592603878</v>
      </c>
      <c r="K15" s="115">
        <v>5.3367121601563872</v>
      </c>
      <c r="L15" s="115">
        <v>-0.68020384119963362</v>
      </c>
      <c r="M15" s="115">
        <v>-3.8337340359123617</v>
      </c>
      <c r="N15" s="115">
        <v>9.3666655632046449</v>
      </c>
      <c r="O15" s="115">
        <v>-2.0104992886857187</v>
      </c>
      <c r="P15" s="115">
        <v>4.3108635157349751</v>
      </c>
      <c r="Q15" s="163">
        <v>-3.0093645360355636</v>
      </c>
      <c r="R15" s="115">
        <v>2.3244267738047775</v>
      </c>
      <c r="S15" s="115">
        <v>2.8222822457023344</v>
      </c>
      <c r="T15" s="116">
        <v>2.0590407797598242</v>
      </c>
    </row>
    <row r="16" spans="1:20" x14ac:dyDescent="0.3">
      <c r="A16" s="29"/>
      <c r="B16" s="33" t="s">
        <v>85</v>
      </c>
      <c r="C16" s="110">
        <v>12.939945999999999</v>
      </c>
      <c r="D16" s="111">
        <v>13.714922999999999</v>
      </c>
      <c r="E16" s="111">
        <v>14.005614000000001</v>
      </c>
      <c r="F16" s="111">
        <v>13.676168000000002</v>
      </c>
      <c r="G16" s="111">
        <v>13.401536</v>
      </c>
      <c r="H16" s="111">
        <v>13.600327000000002</v>
      </c>
      <c r="I16" s="111">
        <v>14.11434</v>
      </c>
      <c r="J16" s="111">
        <v>14.862878</v>
      </c>
      <c r="K16" s="111">
        <v>15.149528999999999</v>
      </c>
      <c r="L16" s="111">
        <v>15.309517</v>
      </c>
      <c r="M16" s="111">
        <v>15.291442</v>
      </c>
      <c r="N16" s="111">
        <v>15.989120000000002</v>
      </c>
      <c r="O16" s="111">
        <v>16.135739000000001</v>
      </c>
      <c r="P16" s="111">
        <v>16.443171999999997</v>
      </c>
      <c r="Q16" s="35">
        <v>15.799893695216943</v>
      </c>
      <c r="R16" s="111">
        <v>15.832382378926553</v>
      </c>
      <c r="S16" s="111">
        <v>15.727473010190892</v>
      </c>
      <c r="T16" s="112">
        <v>15.647259287204509</v>
      </c>
    </row>
    <row r="17" spans="1:20" x14ac:dyDescent="0.3">
      <c r="A17" s="29"/>
      <c r="B17" s="113" t="s">
        <v>82</v>
      </c>
      <c r="C17" s="114">
        <v>6.2742038661468325</v>
      </c>
      <c r="D17" s="115">
        <v>5.9890280840430021</v>
      </c>
      <c r="E17" s="115">
        <v>2.1195233833978033</v>
      </c>
      <c r="F17" s="115">
        <v>-2.3522424650572304</v>
      </c>
      <c r="G17" s="115">
        <v>-2.0081063642973795</v>
      </c>
      <c r="H17" s="115">
        <v>1.4833448941972138</v>
      </c>
      <c r="I17" s="115">
        <v>3.7794164802066765</v>
      </c>
      <c r="J17" s="115">
        <v>5.3033864849507673</v>
      </c>
      <c r="K17" s="115">
        <v>1.9286372397055107</v>
      </c>
      <c r="L17" s="115">
        <v>1.0560592345808306</v>
      </c>
      <c r="M17" s="115">
        <v>-0.11806381612170513</v>
      </c>
      <c r="N17" s="115">
        <v>4.5625389678749739</v>
      </c>
      <c r="O17" s="115">
        <v>0.91699230476722793</v>
      </c>
      <c r="P17" s="115">
        <v>1.9052923451476245</v>
      </c>
      <c r="Q17" s="163">
        <v>-3.9121302433803962</v>
      </c>
      <c r="R17" s="115">
        <v>0.20562596392308397</v>
      </c>
      <c r="S17" s="115">
        <v>-0.66262528421053846</v>
      </c>
      <c r="T17" s="116">
        <v>-0.51002295749867921</v>
      </c>
    </row>
    <row r="18" spans="1:20" x14ac:dyDescent="0.3">
      <c r="A18" s="29"/>
      <c r="B18" s="33" t="s">
        <v>86</v>
      </c>
      <c r="C18" s="110">
        <v>16.751147</v>
      </c>
      <c r="D18" s="111">
        <v>13.445321</v>
      </c>
      <c r="E18" s="111">
        <v>14.595858</v>
      </c>
      <c r="F18" s="111">
        <v>16.653268000000004</v>
      </c>
      <c r="G18" s="111">
        <v>14.993024000000002</v>
      </c>
      <c r="H18" s="111">
        <v>15.174053000000001</v>
      </c>
      <c r="I18" s="111">
        <v>15.627580000000002</v>
      </c>
      <c r="J18" s="111">
        <v>18.971017</v>
      </c>
      <c r="K18" s="111">
        <v>17.223419000000003</v>
      </c>
      <c r="L18" s="111">
        <v>17.723839000000002</v>
      </c>
      <c r="M18" s="111">
        <v>18.218177999999998</v>
      </c>
      <c r="N18" s="111">
        <v>19.446652999999998</v>
      </c>
      <c r="O18" s="111">
        <v>17.196402000000003</v>
      </c>
      <c r="P18" s="111">
        <v>17.291539</v>
      </c>
      <c r="Q18" s="35">
        <v>19.912208532934482</v>
      </c>
      <c r="R18" s="111">
        <v>22.927960679109717</v>
      </c>
      <c r="S18" s="111">
        <v>22.354678663599021</v>
      </c>
      <c r="T18" s="112">
        <v>22.214771581451682</v>
      </c>
    </row>
    <row r="19" spans="1:20" x14ac:dyDescent="0.3">
      <c r="A19" s="29"/>
      <c r="B19" s="113" t="s">
        <v>82</v>
      </c>
      <c r="C19" s="114">
        <v>3.6906516124339817</v>
      </c>
      <c r="D19" s="115">
        <v>-19.734923226451308</v>
      </c>
      <c r="E19" s="115">
        <v>8.5571553107582901</v>
      </c>
      <c r="F19" s="115">
        <v>14.095848287918411</v>
      </c>
      <c r="G19" s="115">
        <v>-9.9694786632870009</v>
      </c>
      <c r="H19" s="115">
        <v>1.2074215315069026</v>
      </c>
      <c r="I19" s="115">
        <v>2.9888323179047882</v>
      </c>
      <c r="J19" s="115">
        <v>21.394464146080196</v>
      </c>
      <c r="K19" s="115">
        <v>-9.2119362920817451</v>
      </c>
      <c r="L19" s="115">
        <v>2.9054626145946783</v>
      </c>
      <c r="M19" s="115">
        <v>2.7891192196002335</v>
      </c>
      <c r="N19" s="115">
        <v>6.7431276607353263</v>
      </c>
      <c r="O19" s="115">
        <v>-11.571405115317257</v>
      </c>
      <c r="P19" s="115">
        <v>0.55323782265614962</v>
      </c>
      <c r="Q19" s="163">
        <v>15.155791123823503</v>
      </c>
      <c r="R19" s="115">
        <v>15.14524188106623</v>
      </c>
      <c r="S19" s="115">
        <v>-2.500361997013667</v>
      </c>
      <c r="T19" s="116">
        <v>-0.62585145710528645</v>
      </c>
    </row>
    <row r="20" spans="1:20" x14ac:dyDescent="0.3">
      <c r="A20" s="29"/>
      <c r="B20" s="33" t="s">
        <v>87</v>
      </c>
      <c r="C20" s="110">
        <v>52.837836000000003</v>
      </c>
      <c r="D20" s="111">
        <v>44.189901000000006</v>
      </c>
      <c r="E20" s="111">
        <v>51.850471999999996</v>
      </c>
      <c r="F20" s="111">
        <v>57.362248000000001</v>
      </c>
      <c r="G20" s="111">
        <v>62.607459000000006</v>
      </c>
      <c r="H20" s="111">
        <v>66.370360000000005</v>
      </c>
      <c r="I20" s="111">
        <v>68.823033000000009</v>
      </c>
      <c r="J20" s="111">
        <v>73.395801000000006</v>
      </c>
      <c r="K20" s="111">
        <v>77.088059999999999</v>
      </c>
      <c r="L20" s="111">
        <v>79.92662</v>
      </c>
      <c r="M20" s="111">
        <v>84.000143000000008</v>
      </c>
      <c r="N20" s="111">
        <v>84.667726000000016</v>
      </c>
      <c r="O20" s="111">
        <v>78.505024000000006</v>
      </c>
      <c r="P20" s="111">
        <v>86.536991000000015</v>
      </c>
      <c r="Q20" s="35">
        <v>87.792455920532774</v>
      </c>
      <c r="R20" s="111">
        <v>95.662360106602023</v>
      </c>
      <c r="S20" s="111">
        <v>100.15757088226232</v>
      </c>
      <c r="T20" s="112">
        <v>103.29113060524509</v>
      </c>
    </row>
    <row r="21" spans="1:20" x14ac:dyDescent="0.3">
      <c r="A21" s="29"/>
      <c r="B21" s="113" t="s">
        <v>88</v>
      </c>
      <c r="C21" s="114">
        <v>3.0103050785653451</v>
      </c>
      <c r="D21" s="115">
        <v>-16.366936374911333</v>
      </c>
      <c r="E21" s="115">
        <v>17.335569500370653</v>
      </c>
      <c r="F21" s="115">
        <v>10.63013659740648</v>
      </c>
      <c r="G21" s="115">
        <v>9.1440122779009592</v>
      </c>
      <c r="H21" s="115">
        <v>6.0103078133230126</v>
      </c>
      <c r="I21" s="115">
        <v>3.6954342269651885</v>
      </c>
      <c r="J21" s="115">
        <v>6.6442407442287355</v>
      </c>
      <c r="K21" s="115">
        <v>5.0306133998047065</v>
      </c>
      <c r="L21" s="115">
        <v>3.6822304258272931</v>
      </c>
      <c r="M21" s="115">
        <v>5.0965785867086888</v>
      </c>
      <c r="N21" s="115">
        <v>0.79474031371589149</v>
      </c>
      <c r="O21" s="115">
        <v>-7.2786908201597385</v>
      </c>
      <c r="P21" s="115">
        <v>10.231150301922076</v>
      </c>
      <c r="Q21" s="163">
        <v>1.4507841167400448</v>
      </c>
      <c r="R21" s="115">
        <v>8.9642146395731981</v>
      </c>
      <c r="S21" s="115">
        <v>4.6990381281112326</v>
      </c>
      <c r="T21" s="116">
        <v>3.1286299132257778</v>
      </c>
    </row>
    <row r="22" spans="1:20" x14ac:dyDescent="0.3">
      <c r="A22" s="29"/>
      <c r="B22" s="33" t="s">
        <v>89</v>
      </c>
      <c r="C22" s="110">
        <v>56.865507000000001</v>
      </c>
      <c r="D22" s="111">
        <v>46.113385000000001</v>
      </c>
      <c r="E22" s="111">
        <v>53.775906000000006</v>
      </c>
      <c r="F22" s="111">
        <v>57.979565999999998</v>
      </c>
      <c r="G22" s="111">
        <v>59.200478000000004</v>
      </c>
      <c r="H22" s="111">
        <v>62.530762000000003</v>
      </c>
      <c r="I22" s="111">
        <v>65.373987</v>
      </c>
      <c r="J22" s="111">
        <v>70.943293000000011</v>
      </c>
      <c r="K22" s="111">
        <v>74.372894000000002</v>
      </c>
      <c r="L22" s="111">
        <v>77.356335000000001</v>
      </c>
      <c r="M22" s="111">
        <v>81.104965000000007</v>
      </c>
      <c r="N22" s="111">
        <v>82.800067000000013</v>
      </c>
      <c r="O22" s="111">
        <v>75.975144999999998</v>
      </c>
      <c r="P22" s="111">
        <v>84.519501000000005</v>
      </c>
      <c r="Q22" s="35">
        <v>86.055139776070433</v>
      </c>
      <c r="R22" s="111">
        <v>93.259268476285214</v>
      </c>
      <c r="S22" s="111">
        <v>96.911588774562247</v>
      </c>
      <c r="T22" s="112">
        <v>99.184008731516187</v>
      </c>
    </row>
    <row r="23" spans="1:20" x14ac:dyDescent="0.3">
      <c r="A23" s="29"/>
      <c r="B23" s="113" t="s">
        <v>88</v>
      </c>
      <c r="C23" s="114">
        <v>4.1080374203406267</v>
      </c>
      <c r="D23" s="115">
        <v>-18.907985819945296</v>
      </c>
      <c r="E23" s="115">
        <v>16.61669599835276</v>
      </c>
      <c r="F23" s="115">
        <v>7.8169952171517121</v>
      </c>
      <c r="G23" s="115">
        <v>2.1057625715928951</v>
      </c>
      <c r="H23" s="115">
        <v>5.625434308148658</v>
      </c>
      <c r="I23" s="115">
        <v>4.5469220413466127</v>
      </c>
      <c r="J23" s="115">
        <v>8.5191469200126981</v>
      </c>
      <c r="K23" s="115">
        <v>4.8342850394610171</v>
      </c>
      <c r="L23" s="115">
        <v>4.011462832144197</v>
      </c>
      <c r="M23" s="115">
        <v>4.8459250299280665</v>
      </c>
      <c r="N23" s="115">
        <v>2.0900101491936995</v>
      </c>
      <c r="O23" s="115">
        <v>-8.2426527505104588</v>
      </c>
      <c r="P23" s="115">
        <v>11.246251652431848</v>
      </c>
      <c r="Q23" s="163">
        <v>1.8169046881505224</v>
      </c>
      <c r="R23" s="115">
        <v>8.3715263480613764</v>
      </c>
      <c r="S23" s="115">
        <v>3.916308113874778</v>
      </c>
      <c r="T23" s="116">
        <v>2.3448382032411841</v>
      </c>
    </row>
    <row r="24" spans="1:20" x14ac:dyDescent="0.3">
      <c r="A24" s="74"/>
      <c r="B24" s="117"/>
      <c r="C24" s="280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63"/>
      <c r="R24" s="319"/>
      <c r="S24" s="347"/>
      <c r="T24" s="281"/>
    </row>
    <row r="25" spans="1:20" x14ac:dyDescent="0.3">
      <c r="A25" s="29"/>
      <c r="B25" s="118"/>
      <c r="C25" s="324"/>
      <c r="D25" s="15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366"/>
      <c r="R25" s="120"/>
      <c r="S25" s="120"/>
      <c r="T25" s="121"/>
    </row>
    <row r="26" spans="1:20" x14ac:dyDescent="0.3">
      <c r="A26" s="29"/>
      <c r="B26" s="7" t="s">
        <v>90</v>
      </c>
      <c r="C26" s="87"/>
      <c r="D26" s="18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44"/>
      <c r="R26" s="122"/>
      <c r="S26" s="122"/>
      <c r="T26" s="33"/>
    </row>
    <row r="27" spans="1:20" x14ac:dyDescent="0.3">
      <c r="A27" s="29"/>
      <c r="B27" s="109"/>
      <c r="C27" s="87"/>
      <c r="D27" s="18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44"/>
      <c r="R27" s="122"/>
      <c r="S27" s="122"/>
      <c r="T27" s="33"/>
    </row>
    <row r="28" spans="1:20" x14ac:dyDescent="0.3">
      <c r="A28" s="29"/>
      <c r="B28" s="33" t="s">
        <v>81</v>
      </c>
      <c r="C28" s="110">
        <v>68.590534000000005</v>
      </c>
      <c r="D28" s="111">
        <v>64.095518999999996</v>
      </c>
      <c r="E28" s="111">
        <v>68.492144999999994</v>
      </c>
      <c r="F28" s="111">
        <v>71.477095000000006</v>
      </c>
      <c r="G28" s="111">
        <v>73.360844000000014</v>
      </c>
      <c r="H28" s="111">
        <v>74.217288999999994</v>
      </c>
      <c r="I28" s="111">
        <v>76.092675</v>
      </c>
      <c r="J28" s="111">
        <v>79.888147000000004</v>
      </c>
      <c r="K28" s="111">
        <v>81.014252000000013</v>
      </c>
      <c r="L28" s="111">
        <v>84.442864999999998</v>
      </c>
      <c r="M28" s="111">
        <v>89.430026000000012</v>
      </c>
      <c r="N28" s="111">
        <v>94.04803299999999</v>
      </c>
      <c r="O28" s="111">
        <v>92.079253000000008</v>
      </c>
      <c r="P28" s="111">
        <v>97.122508999999994</v>
      </c>
      <c r="Q28" s="35">
        <v>106.49032567192125</v>
      </c>
      <c r="R28" s="111">
        <v>117.87911588375817</v>
      </c>
      <c r="S28" s="111">
        <v>122.839841739283</v>
      </c>
      <c r="T28" s="112">
        <v>127.6685065219548</v>
      </c>
    </row>
    <row r="29" spans="1:20" x14ac:dyDescent="0.3">
      <c r="A29" s="29"/>
      <c r="B29" s="113" t="s">
        <v>82</v>
      </c>
      <c r="C29" s="114">
        <v>8.5922957350331952</v>
      </c>
      <c r="D29" s="115">
        <v>-6.5534042933679482</v>
      </c>
      <c r="E29" s="115">
        <v>6.8594904426938053</v>
      </c>
      <c r="F29" s="115">
        <v>4.3580909898500275</v>
      </c>
      <c r="G29" s="115">
        <v>2.6354582541442184</v>
      </c>
      <c r="H29" s="115">
        <v>1.1674415850504438</v>
      </c>
      <c r="I29" s="115">
        <v>2.526885615560559</v>
      </c>
      <c r="J29" s="115">
        <v>4.9879597477680893</v>
      </c>
      <c r="K29" s="115">
        <v>1.4096021028000782</v>
      </c>
      <c r="L29" s="115">
        <v>4.2321109130279755</v>
      </c>
      <c r="M29" s="115">
        <v>5.9059590173782262</v>
      </c>
      <c r="N29" s="115">
        <v>5.1638216005885695</v>
      </c>
      <c r="O29" s="115">
        <v>-2.0933771150747904</v>
      </c>
      <c r="P29" s="115">
        <v>5.4770817917039194</v>
      </c>
      <c r="Q29" s="163">
        <v>9.645361068587377</v>
      </c>
      <c r="R29" s="115">
        <v>10.694671220110518</v>
      </c>
      <c r="S29" s="115">
        <v>4.2083161366909483</v>
      </c>
      <c r="T29" s="116">
        <v>3.9308621000344601</v>
      </c>
    </row>
    <row r="30" spans="1:20" x14ac:dyDescent="0.3">
      <c r="A30" s="29"/>
      <c r="B30" s="33" t="s">
        <v>83</v>
      </c>
      <c r="C30" s="110">
        <v>37.666879000000002</v>
      </c>
      <c r="D30" s="111">
        <v>37.599816999999994</v>
      </c>
      <c r="E30" s="111">
        <v>38.286100999999995</v>
      </c>
      <c r="F30" s="111">
        <v>39.006619000000008</v>
      </c>
      <c r="G30" s="111">
        <v>40.537997000000004</v>
      </c>
      <c r="H30" s="111">
        <v>40.586413</v>
      </c>
      <c r="I30" s="111">
        <v>41.326695999999998</v>
      </c>
      <c r="J30" s="111">
        <v>42.415604000000009</v>
      </c>
      <c r="K30" s="111">
        <v>43.904249</v>
      </c>
      <c r="L30" s="111">
        <v>46.608218999999998</v>
      </c>
      <c r="M30" s="111">
        <v>49.683073000000007</v>
      </c>
      <c r="N30" s="111">
        <v>52.334171999999995</v>
      </c>
      <c r="O30" s="111">
        <v>52.748327000000003</v>
      </c>
      <c r="P30" s="111">
        <v>55.074706000000006</v>
      </c>
      <c r="Q30" s="35">
        <v>60.461310861160307</v>
      </c>
      <c r="R30" s="111">
        <v>65.965231778439858</v>
      </c>
      <c r="S30" s="111">
        <v>69.171657021575271</v>
      </c>
      <c r="T30" s="112">
        <v>71.900801623469391</v>
      </c>
    </row>
    <row r="31" spans="1:20" x14ac:dyDescent="0.3">
      <c r="A31" s="29"/>
      <c r="B31" s="113" t="s">
        <v>82</v>
      </c>
      <c r="C31" s="114">
        <v>11.800179221602658</v>
      </c>
      <c r="D31" s="115">
        <v>-0.1780397043248616</v>
      </c>
      <c r="E31" s="115">
        <v>1.8252322876997074</v>
      </c>
      <c r="F31" s="115">
        <v>1.8819309910925952</v>
      </c>
      <c r="G31" s="115">
        <v>3.9259439532557172</v>
      </c>
      <c r="H31" s="115">
        <v>0.11943362667867774</v>
      </c>
      <c r="I31" s="115">
        <v>1.8239675430297142</v>
      </c>
      <c r="J31" s="115">
        <v>2.6348779491107033</v>
      </c>
      <c r="K31" s="115">
        <v>3.5096635662667852</v>
      </c>
      <c r="L31" s="115">
        <v>6.1587888680204816</v>
      </c>
      <c r="M31" s="115">
        <v>6.5972355648260317</v>
      </c>
      <c r="N31" s="115">
        <v>5.3360205798864246</v>
      </c>
      <c r="O31" s="115">
        <v>0.79136629886875642</v>
      </c>
      <c r="P31" s="115">
        <v>4.4103370330588865</v>
      </c>
      <c r="Q31" s="163">
        <v>9.7805421987369421</v>
      </c>
      <c r="R31" s="115">
        <v>9.1032113576207774</v>
      </c>
      <c r="S31" s="115">
        <v>4.860780682018917</v>
      </c>
      <c r="T31" s="116">
        <v>3.9454665673873901</v>
      </c>
    </row>
    <row r="32" spans="1:20" x14ac:dyDescent="0.3">
      <c r="A32" s="29"/>
      <c r="B32" s="33" t="s">
        <v>84</v>
      </c>
      <c r="C32" s="110">
        <v>0.625587</v>
      </c>
      <c r="D32" s="111">
        <v>0.64738300000000004</v>
      </c>
      <c r="E32" s="111">
        <v>0.657331</v>
      </c>
      <c r="F32" s="111">
        <v>0.66984700000000008</v>
      </c>
      <c r="G32" s="111">
        <v>0.66455700000000006</v>
      </c>
      <c r="H32" s="111">
        <v>0.67231900000000011</v>
      </c>
      <c r="I32" s="111">
        <v>0.66837500000000005</v>
      </c>
      <c r="J32" s="111">
        <v>0.69057500000000005</v>
      </c>
      <c r="K32" s="111">
        <v>0.73477300000000001</v>
      </c>
      <c r="L32" s="111">
        <v>0.75096099999999999</v>
      </c>
      <c r="M32" s="111">
        <v>0.74912900000000004</v>
      </c>
      <c r="N32" s="111">
        <v>0.86135200000000012</v>
      </c>
      <c r="O32" s="111">
        <v>0.8969069999999999</v>
      </c>
      <c r="P32" s="111">
        <v>0.96860900000000005</v>
      </c>
      <c r="Q32" s="35">
        <v>1.0232466331631018</v>
      </c>
      <c r="R32" s="111">
        <v>1.1163949368896777</v>
      </c>
      <c r="S32" s="111">
        <v>1.1706604463170487</v>
      </c>
      <c r="T32" s="112">
        <v>1.2168484628441156</v>
      </c>
    </row>
    <row r="33" spans="1:20" x14ac:dyDescent="0.3">
      <c r="A33" s="29"/>
      <c r="B33" s="113" t="s">
        <v>82</v>
      </c>
      <c r="C33" s="114">
        <v>12.560388211861184</v>
      </c>
      <c r="D33" s="115">
        <v>3.4840877447900986</v>
      </c>
      <c r="E33" s="115">
        <v>1.5366483210093485</v>
      </c>
      <c r="F33" s="115">
        <v>1.9040635539781414</v>
      </c>
      <c r="G33" s="115">
        <v>-0.7897325807236677</v>
      </c>
      <c r="H33" s="115">
        <v>1.1679961237335723</v>
      </c>
      <c r="I33" s="115">
        <v>-0.58662628900865155</v>
      </c>
      <c r="J33" s="115">
        <v>3.3214886852440673</v>
      </c>
      <c r="K33" s="115">
        <v>6.4001737682366056</v>
      </c>
      <c r="L33" s="115">
        <v>2.2031294018696856</v>
      </c>
      <c r="M33" s="115">
        <v>-0.24395408017193754</v>
      </c>
      <c r="N33" s="115">
        <v>14.980463978834102</v>
      </c>
      <c r="O33" s="115">
        <v>4.1278130195320673</v>
      </c>
      <c r="P33" s="115">
        <v>7.9943628492140428</v>
      </c>
      <c r="Q33" s="163">
        <v>5.6408347602698194</v>
      </c>
      <c r="R33" s="115">
        <v>9.1032113576207774</v>
      </c>
      <c r="S33" s="115">
        <v>4.8607806820189392</v>
      </c>
      <c r="T33" s="116">
        <v>3.9454665673873679</v>
      </c>
    </row>
    <row r="34" spans="1:20" x14ac:dyDescent="0.3">
      <c r="A34" s="29"/>
      <c r="B34" s="33" t="s">
        <v>85</v>
      </c>
      <c r="C34" s="110">
        <v>12.026101000000001</v>
      </c>
      <c r="D34" s="111">
        <v>12.814836000000001</v>
      </c>
      <c r="E34" s="111">
        <v>13.199986999999998</v>
      </c>
      <c r="F34" s="111">
        <v>13.148378000000001</v>
      </c>
      <c r="G34" s="111">
        <v>13.125932000000001</v>
      </c>
      <c r="H34" s="111">
        <v>13.465238000000001</v>
      </c>
      <c r="I34" s="111">
        <v>14.017179000000002</v>
      </c>
      <c r="J34" s="111">
        <v>14.862878</v>
      </c>
      <c r="K34" s="111">
        <v>15.343073</v>
      </c>
      <c r="L34" s="111">
        <v>16.000112000000001</v>
      </c>
      <c r="M34" s="111">
        <v>16.658736000000001</v>
      </c>
      <c r="N34" s="111">
        <v>18.385724000000003</v>
      </c>
      <c r="O34" s="111">
        <v>19.761840000000003</v>
      </c>
      <c r="P34" s="111">
        <v>20.920764999999999</v>
      </c>
      <c r="Q34" s="35">
        <v>22.079383468167702</v>
      </c>
      <c r="R34" s="111">
        <v>23.225466190754215</v>
      </c>
      <c r="S34" s="111">
        <v>23.66436926924862</v>
      </c>
      <c r="T34" s="112">
        <v>24.057881001614842</v>
      </c>
    </row>
    <row r="35" spans="1:20" x14ac:dyDescent="0.3">
      <c r="A35" s="29"/>
      <c r="B35" s="113" t="s">
        <v>82</v>
      </c>
      <c r="C35" s="114">
        <v>11.067087522364915</v>
      </c>
      <c r="D35" s="115">
        <v>6.5585263253651327</v>
      </c>
      <c r="E35" s="115">
        <v>3.0055086151707044</v>
      </c>
      <c r="F35" s="115">
        <v>-0.3909776577810109</v>
      </c>
      <c r="G35" s="115">
        <v>-0.17071307198499586</v>
      </c>
      <c r="H35" s="115">
        <v>2.5850050114536671</v>
      </c>
      <c r="I35" s="115">
        <v>4.0990066421403126</v>
      </c>
      <c r="J35" s="115">
        <v>6.0333038480852474</v>
      </c>
      <c r="K35" s="115">
        <v>3.2308345664951332</v>
      </c>
      <c r="L35" s="115">
        <v>4.2823168474789952</v>
      </c>
      <c r="M35" s="115">
        <v>4.1163711854016904</v>
      </c>
      <c r="N35" s="115">
        <v>10.366860967122605</v>
      </c>
      <c r="O35" s="115">
        <v>7.484698454083194</v>
      </c>
      <c r="P35" s="115">
        <v>5.8644589775040945</v>
      </c>
      <c r="Q35" s="163">
        <v>5.5381266802036366</v>
      </c>
      <c r="R35" s="115">
        <v>5.1907369797659531</v>
      </c>
      <c r="S35" s="115">
        <v>1.8897492730162391</v>
      </c>
      <c r="T35" s="116">
        <v>1.6628870513679006</v>
      </c>
    </row>
    <row r="36" spans="1:20" x14ac:dyDescent="0.3">
      <c r="A36" s="29"/>
      <c r="B36" s="33" t="s">
        <v>86</v>
      </c>
      <c r="C36" s="110">
        <v>16.976618999999999</v>
      </c>
      <c r="D36" s="111">
        <v>13.332713</v>
      </c>
      <c r="E36" s="111">
        <v>14.452515</v>
      </c>
      <c r="F36" s="111">
        <v>16.636611000000002</v>
      </c>
      <c r="G36" s="111">
        <v>15.001258999999999</v>
      </c>
      <c r="H36" s="111">
        <v>15.244318</v>
      </c>
      <c r="I36" s="111">
        <v>15.635483999999998</v>
      </c>
      <c r="J36" s="111">
        <v>18.971017</v>
      </c>
      <c r="K36" s="111">
        <v>17.091296999999997</v>
      </c>
      <c r="L36" s="111">
        <v>17.86936</v>
      </c>
      <c r="M36" s="111">
        <v>18.787341999999999</v>
      </c>
      <c r="N36" s="111">
        <v>20.296420000000001</v>
      </c>
      <c r="O36" s="111">
        <v>18.072940000000003</v>
      </c>
      <c r="P36" s="111">
        <v>18.570634000000002</v>
      </c>
      <c r="Q36" s="35">
        <v>22.906766375468628</v>
      </c>
      <c r="R36" s="111">
        <v>27.262287958542242</v>
      </c>
      <c r="S36" s="111">
        <v>27.480415954772358</v>
      </c>
      <c r="T36" s="112">
        <v>28.048509837117823</v>
      </c>
    </row>
    <row r="37" spans="1:20" x14ac:dyDescent="0.3">
      <c r="A37" s="29"/>
      <c r="B37" s="113" t="s">
        <v>82</v>
      </c>
      <c r="C37" s="114">
        <v>5.7024175744533112</v>
      </c>
      <c r="D37" s="115">
        <v>-21.464262112497188</v>
      </c>
      <c r="E37" s="115">
        <v>8.3989057590904359</v>
      </c>
      <c r="F37" s="115">
        <v>15.112220952547029</v>
      </c>
      <c r="G37" s="115">
        <v>-9.8298385410345972</v>
      </c>
      <c r="H37" s="115">
        <v>1.6202573397339437</v>
      </c>
      <c r="I37" s="115">
        <v>2.5659790093594204</v>
      </c>
      <c r="J37" s="115">
        <v>21.333097203770613</v>
      </c>
      <c r="K37" s="115">
        <v>-9.9083776056918875</v>
      </c>
      <c r="L37" s="115">
        <v>4.5523929518046735</v>
      </c>
      <c r="M37" s="115">
        <v>5.1371845438225039</v>
      </c>
      <c r="N37" s="115">
        <v>8.0324188488185335</v>
      </c>
      <c r="O37" s="115">
        <v>-10.955035420039593</v>
      </c>
      <c r="P37" s="115">
        <v>2.7538076262080269</v>
      </c>
      <c r="Q37" s="163">
        <v>23.349404093950831</v>
      </c>
      <c r="R37" s="115">
        <v>19.014126706849545</v>
      </c>
      <c r="S37" s="115">
        <v>0.8001089144162199</v>
      </c>
      <c r="T37" s="116">
        <v>2.0672681348071542</v>
      </c>
    </row>
    <row r="38" spans="1:20" x14ac:dyDescent="0.3">
      <c r="A38" s="29"/>
      <c r="B38" s="33" t="s">
        <v>87</v>
      </c>
      <c r="C38" s="110">
        <v>54.973938000000011</v>
      </c>
      <c r="D38" s="111">
        <v>43.608103</v>
      </c>
      <c r="E38" s="111">
        <v>52.647419999999997</v>
      </c>
      <c r="F38" s="111">
        <v>60.542901000000008</v>
      </c>
      <c r="G38" s="111">
        <v>66.896641999999986</v>
      </c>
      <c r="H38" s="111">
        <v>69.60755300000001</v>
      </c>
      <c r="I38" s="111">
        <v>69.788074999999992</v>
      </c>
      <c r="J38" s="111">
        <v>73.395801000000006</v>
      </c>
      <c r="K38" s="111">
        <v>75.955131999999992</v>
      </c>
      <c r="L38" s="111">
        <v>80.498847999999995</v>
      </c>
      <c r="M38" s="111">
        <v>86.111086999999998</v>
      </c>
      <c r="N38" s="111">
        <v>86.773216000000005</v>
      </c>
      <c r="O38" s="111">
        <v>78.669543999999988</v>
      </c>
      <c r="P38" s="111">
        <v>91.158130999999997</v>
      </c>
      <c r="Q38" s="35">
        <v>101.08490090425964</v>
      </c>
      <c r="R38" s="111">
        <v>113.46406066243435</v>
      </c>
      <c r="S38" s="111">
        <v>122.43713073767739</v>
      </c>
      <c r="T38" s="112">
        <v>129.46393195052403</v>
      </c>
    </row>
    <row r="39" spans="1:20" x14ac:dyDescent="0.3">
      <c r="A39" s="29"/>
      <c r="B39" s="113" t="s">
        <v>88</v>
      </c>
      <c r="C39" s="114">
        <v>4.3819248824107149</v>
      </c>
      <c r="D39" s="115">
        <v>-20.674951465183376</v>
      </c>
      <c r="E39" s="115">
        <v>20.72852607232192</v>
      </c>
      <c r="F39" s="115">
        <v>14.996900132997993</v>
      </c>
      <c r="G39" s="115">
        <v>10.494609434060621</v>
      </c>
      <c r="H39" s="115">
        <v>4.0523872633248414</v>
      </c>
      <c r="I39" s="115">
        <v>0.25934254577226756</v>
      </c>
      <c r="J39" s="115">
        <v>5.1695450834544632</v>
      </c>
      <c r="K39" s="115">
        <v>3.4870264580939558</v>
      </c>
      <c r="L39" s="115">
        <v>5.9821053302889338</v>
      </c>
      <c r="M39" s="115">
        <v>6.9718252365549294</v>
      </c>
      <c r="N39" s="115">
        <v>0.76892421529877186</v>
      </c>
      <c r="O39" s="115">
        <v>-9.338909370375303</v>
      </c>
      <c r="P39" s="115">
        <v>15.874741818765337</v>
      </c>
      <c r="Q39" s="163">
        <v>10.889615435686872</v>
      </c>
      <c r="R39" s="115">
        <v>12.2462995436869</v>
      </c>
      <c r="S39" s="115">
        <v>7.9082927429670713</v>
      </c>
      <c r="T39" s="116">
        <v>5.7391096724584534</v>
      </c>
    </row>
    <row r="40" spans="1:20" x14ac:dyDescent="0.3">
      <c r="A40" s="29"/>
      <c r="B40" s="33" t="s">
        <v>89</v>
      </c>
      <c r="C40" s="110">
        <v>56.191327999999999</v>
      </c>
      <c r="D40" s="111">
        <v>43.716074999999996</v>
      </c>
      <c r="E40" s="111">
        <v>52.858588000000005</v>
      </c>
      <c r="F40" s="111">
        <v>60.040659999999995</v>
      </c>
      <c r="G40" s="111">
        <v>62.840874000000007</v>
      </c>
      <c r="H40" s="111">
        <v>65.441163000000003</v>
      </c>
      <c r="I40" s="111">
        <v>66.114075999999997</v>
      </c>
      <c r="J40" s="111">
        <v>70.943293000000011</v>
      </c>
      <c r="K40" s="111">
        <v>73.565173000000016</v>
      </c>
      <c r="L40" s="111">
        <v>78.649987999999993</v>
      </c>
      <c r="M40" s="111">
        <v>84.430716000000004</v>
      </c>
      <c r="N40" s="111">
        <v>86.398078999999996</v>
      </c>
      <c r="O40" s="111">
        <v>77.816544000000007</v>
      </c>
      <c r="P40" s="111">
        <v>91.780010000000004</v>
      </c>
      <c r="Q40" s="35">
        <v>103.06583003271241</v>
      </c>
      <c r="R40" s="111">
        <v>115.10135745809285</v>
      </c>
      <c r="S40" s="111">
        <v>123.15034382477273</v>
      </c>
      <c r="T40" s="112">
        <v>129.10829214963942</v>
      </c>
    </row>
    <row r="41" spans="1:20" x14ac:dyDescent="0.3">
      <c r="A41" s="29"/>
      <c r="B41" s="113" t="s">
        <v>88</v>
      </c>
      <c r="C41" s="114">
        <v>7.2493298459070266</v>
      </c>
      <c r="D41" s="115">
        <v>-22.201384882734942</v>
      </c>
      <c r="E41" s="115">
        <v>20.913389411103367</v>
      </c>
      <c r="F41" s="115">
        <v>13.587332298774225</v>
      </c>
      <c r="G41" s="115">
        <v>4.6638627889833417</v>
      </c>
      <c r="H41" s="115">
        <v>4.1378943902021348</v>
      </c>
      <c r="I41" s="115">
        <v>1.0282717622240201</v>
      </c>
      <c r="J41" s="115">
        <v>7.3043704036641177</v>
      </c>
      <c r="K41" s="115">
        <v>3.6957404838819707</v>
      </c>
      <c r="L41" s="115">
        <v>6.911986735897413</v>
      </c>
      <c r="M41" s="115">
        <v>7.3499413629916965</v>
      </c>
      <c r="N41" s="115">
        <v>2.3301507948837008</v>
      </c>
      <c r="O41" s="115">
        <v>-9.9325530142863379</v>
      </c>
      <c r="P41" s="115">
        <v>17.944083972683234</v>
      </c>
      <c r="Q41" s="163">
        <v>12.296599262423701</v>
      </c>
      <c r="R41" s="115">
        <v>11.677514673447487</v>
      </c>
      <c r="S41" s="115">
        <v>6.9929552043818566</v>
      </c>
      <c r="T41" s="116">
        <v>4.8379469677681808</v>
      </c>
    </row>
    <row r="42" spans="1:20" x14ac:dyDescent="0.3">
      <c r="A42" s="74"/>
      <c r="B42" s="117"/>
      <c r="C42" s="280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63"/>
      <c r="R42" s="319"/>
      <c r="S42" s="347"/>
      <c r="T42" s="281"/>
    </row>
    <row r="43" spans="1:20" x14ac:dyDescent="0.3">
      <c r="A43" s="123"/>
      <c r="B43" s="124"/>
      <c r="C43" s="32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367"/>
      <c r="R43" s="15"/>
      <c r="S43" s="15"/>
      <c r="T43" s="16"/>
    </row>
    <row r="44" spans="1:20" x14ac:dyDescent="0.3">
      <c r="A44" s="29"/>
      <c r="B44" s="8" t="s">
        <v>91</v>
      </c>
      <c r="C44" s="282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68"/>
      <c r="R44" s="316"/>
      <c r="S44" s="343"/>
      <c r="T44" s="283"/>
    </row>
    <row r="45" spans="1:20" x14ac:dyDescent="0.3">
      <c r="A45" s="29"/>
      <c r="B45" s="125"/>
      <c r="C45" s="282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68"/>
      <c r="R45" s="316"/>
      <c r="S45" s="343"/>
      <c r="T45" s="283"/>
    </row>
    <row r="46" spans="1:20" x14ac:dyDescent="0.3">
      <c r="A46" s="29"/>
      <c r="B46" s="8" t="s">
        <v>92</v>
      </c>
      <c r="C46" s="97">
        <v>6.8633336742247684</v>
      </c>
      <c r="D46" s="98">
        <v>-7.609220077130149</v>
      </c>
      <c r="E46" s="98">
        <v>5.8400006396771174</v>
      </c>
      <c r="F46" s="98">
        <v>0.39102518877913889</v>
      </c>
      <c r="G46" s="98">
        <v>-4.5691464840573497</v>
      </c>
      <c r="H46" s="98">
        <v>-8.9128272251891155E-3</v>
      </c>
      <c r="I46" s="98">
        <v>3.2800335025806642</v>
      </c>
      <c r="J46" s="98">
        <v>6.5430651097813612</v>
      </c>
      <c r="K46" s="98">
        <v>1.6028986127316391</v>
      </c>
      <c r="L46" s="98">
        <v>3.1630835065191056</v>
      </c>
      <c r="M46" s="98">
        <v>3.4432353296854417</v>
      </c>
      <c r="N46" s="98">
        <v>3.7563014519555802</v>
      </c>
      <c r="O46" s="98">
        <v>-5.3153278683219707</v>
      </c>
      <c r="P46" s="98">
        <v>3.8297270921800406</v>
      </c>
      <c r="Q46" s="70">
        <v>2.2994707232828362</v>
      </c>
      <c r="R46" s="98">
        <v>4.6681406712627691</v>
      </c>
      <c r="S46" s="98">
        <v>0.89528117006634489</v>
      </c>
      <c r="T46" s="99">
        <v>0.89522073092583176</v>
      </c>
    </row>
    <row r="47" spans="1:20" x14ac:dyDescent="0.3">
      <c r="A47" s="29"/>
      <c r="B47" s="38" t="s">
        <v>93</v>
      </c>
      <c r="C47" s="97">
        <v>4.1432935079539241</v>
      </c>
      <c r="D47" s="98">
        <v>-0.10385034718646668</v>
      </c>
      <c r="E47" s="98">
        <v>0.51052347919964802</v>
      </c>
      <c r="F47" s="98">
        <v>-1.1487484094272462</v>
      </c>
      <c r="G47" s="98">
        <v>0.22987886686969572</v>
      </c>
      <c r="H47" s="98">
        <v>-0.66978841220522978</v>
      </c>
      <c r="I47" s="98">
        <v>1.0458137833290369</v>
      </c>
      <c r="J47" s="98">
        <v>1.5269055919391457</v>
      </c>
      <c r="K47" s="98">
        <v>2.0969831732359427</v>
      </c>
      <c r="L47" s="98">
        <v>2.5427362841459664</v>
      </c>
      <c r="M47" s="98">
        <v>2.281755913561506</v>
      </c>
      <c r="N47" s="98">
        <v>1.4991729268014327</v>
      </c>
      <c r="O47" s="98">
        <v>-0.72544300566712183</v>
      </c>
      <c r="P47" s="98">
        <v>0.68241121109919134</v>
      </c>
      <c r="Q47" s="70">
        <v>0.78356858973511012</v>
      </c>
      <c r="R47" s="98">
        <v>1.3114988929887625</v>
      </c>
      <c r="S47" s="98">
        <v>1.5475616257456359</v>
      </c>
      <c r="T47" s="99">
        <v>1.1406196296793287</v>
      </c>
    </row>
    <row r="48" spans="1:20" x14ac:dyDescent="0.3">
      <c r="A48" s="29"/>
      <c r="B48" s="38" t="s">
        <v>94</v>
      </c>
      <c r="C48" s="97">
        <v>1.1482495404729229</v>
      </c>
      <c r="D48" s="98">
        <v>1.1033193572078497</v>
      </c>
      <c r="E48" s="98">
        <v>0.43773159590723271</v>
      </c>
      <c r="F48" s="98">
        <v>-0.46671817699890822</v>
      </c>
      <c r="G48" s="98">
        <v>-0.37906700230661683</v>
      </c>
      <c r="H48" s="98">
        <v>0.27070891320443879</v>
      </c>
      <c r="I48" s="98">
        <v>0.6954174743925744</v>
      </c>
      <c r="J48" s="98">
        <v>0.98585228259906477</v>
      </c>
      <c r="K48" s="98">
        <v>0.35881543228183527</v>
      </c>
      <c r="L48" s="98">
        <v>0.19646983296883752</v>
      </c>
      <c r="M48" s="98">
        <v>-2.1554258950447144E-2</v>
      </c>
      <c r="N48" s="98">
        <v>0.80155965886925895</v>
      </c>
      <c r="O48" s="98">
        <v>0.16417271804355887</v>
      </c>
      <c r="P48" s="98">
        <v>0.35992829742873833</v>
      </c>
      <c r="Q48" s="70">
        <v>-0.73103956011214577</v>
      </c>
      <c r="R48" s="98">
        <v>3.6159341327963612E-2</v>
      </c>
      <c r="S48" s="98">
        <v>-0.11089674457384399</v>
      </c>
      <c r="T48" s="99">
        <v>-8.3309464554849486E-2</v>
      </c>
    </row>
    <row r="49" spans="1:20" x14ac:dyDescent="0.3">
      <c r="A49" s="29"/>
      <c r="B49" s="38" t="s">
        <v>95</v>
      </c>
      <c r="C49" s="97">
        <v>0.89615069830740446</v>
      </c>
      <c r="D49" s="98">
        <v>-4.7064387941332493</v>
      </c>
      <c r="E49" s="98">
        <v>1.7325145847663519</v>
      </c>
      <c r="F49" s="98">
        <v>2.9146829663718048</v>
      </c>
      <c r="G49" s="98">
        <v>-2.2915891672403226</v>
      </c>
      <c r="H49" s="98">
        <v>0.24652103892271643</v>
      </c>
      <c r="I49" s="98">
        <v>0.61358487218969748</v>
      </c>
      <c r="J49" s="98">
        <v>4.4034304179295702</v>
      </c>
      <c r="K49" s="98">
        <v>-2.1875560588481271</v>
      </c>
      <c r="L49" s="98">
        <v>0.61453005109298564</v>
      </c>
      <c r="M49" s="98">
        <v>0.58949437429071427</v>
      </c>
      <c r="N49" s="98">
        <v>1.4113903576283173</v>
      </c>
      <c r="O49" s="98">
        <v>-2.519658590975514</v>
      </c>
      <c r="P49" s="98">
        <v>0.11138198707515963</v>
      </c>
      <c r="Q49" s="70">
        <v>2.9782025731488448</v>
      </c>
      <c r="R49" s="98">
        <v>3.356479818904762</v>
      </c>
      <c r="S49" s="98">
        <v>-0.60600030301447394</v>
      </c>
      <c r="T49" s="99">
        <v>-0.14530660923324804</v>
      </c>
    </row>
    <row r="50" spans="1:20" x14ac:dyDescent="0.3">
      <c r="A50" s="29"/>
      <c r="B50" s="38" t="s">
        <v>96</v>
      </c>
      <c r="C50" s="97">
        <v>0.6756399274905267</v>
      </c>
      <c r="D50" s="98">
        <v>-3.9022502930182856</v>
      </c>
      <c r="E50" s="98">
        <v>3.1592309798038962</v>
      </c>
      <c r="F50" s="98">
        <v>-0.90819119116651648</v>
      </c>
      <c r="G50" s="98">
        <v>-2.1283691813801062</v>
      </c>
      <c r="H50" s="98">
        <v>0.1436456328528799</v>
      </c>
      <c r="I50" s="98">
        <v>0.92521737266937076</v>
      </c>
      <c r="J50" s="98">
        <v>-0.3731231826864197</v>
      </c>
      <c r="K50" s="98">
        <v>1.3346560660619671</v>
      </c>
      <c r="L50" s="98">
        <v>-0.19065266168865722</v>
      </c>
      <c r="M50" s="98">
        <v>0.5935393007836558</v>
      </c>
      <c r="N50" s="98">
        <v>4.4178508656569443E-2</v>
      </c>
      <c r="O50" s="98">
        <v>-2.2343989897228878</v>
      </c>
      <c r="P50" s="98">
        <v>2.6760055965769416</v>
      </c>
      <c r="Q50" s="70">
        <v>-0.73126087948895901</v>
      </c>
      <c r="R50" s="98">
        <v>-3.599738195872728E-2</v>
      </c>
      <c r="S50" s="98">
        <v>6.4616591909029977E-2</v>
      </c>
      <c r="T50" s="99">
        <v>-1.6782824965404421E-2</v>
      </c>
    </row>
    <row r="51" spans="1:20" x14ac:dyDescent="0.3">
      <c r="A51" s="29"/>
      <c r="B51" s="126"/>
      <c r="C51" s="97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70"/>
      <c r="R51" s="98"/>
      <c r="S51" s="98"/>
      <c r="T51" s="99"/>
    </row>
    <row r="52" spans="1:20" x14ac:dyDescent="0.3">
      <c r="A52" s="29"/>
      <c r="B52" s="8" t="s">
        <v>97</v>
      </c>
      <c r="C52" s="97">
        <v>-1.0518019118899691</v>
      </c>
      <c r="D52" s="98">
        <v>2.9956892246932729</v>
      </c>
      <c r="E52" s="98">
        <v>-2.9363709644186524E-3</v>
      </c>
      <c r="F52" s="98">
        <v>1.8531762863203776</v>
      </c>
      <c r="G52" s="98">
        <v>5.554629316013818</v>
      </c>
      <c r="H52" s="98">
        <v>0.58912766626137558</v>
      </c>
      <c r="I52" s="98">
        <v>-0.52838485691795289</v>
      </c>
      <c r="J52" s="98">
        <v>-1.312477472081188</v>
      </c>
      <c r="K52" s="98">
        <v>0.32878219093002553</v>
      </c>
      <c r="L52" s="98">
        <v>-0.17791800554015408</v>
      </c>
      <c r="M52" s="98">
        <v>0.38743169312239789</v>
      </c>
      <c r="N52" s="98">
        <v>-1.180512756775586</v>
      </c>
      <c r="O52" s="98">
        <v>0.7415031976947446</v>
      </c>
      <c r="P52" s="98">
        <v>-0.5998812762169754</v>
      </c>
      <c r="Q52" s="70">
        <v>-0.31839745034810435</v>
      </c>
      <c r="R52" s="98">
        <v>0.74099656532654268</v>
      </c>
      <c r="S52" s="98">
        <v>0.89099582907244579</v>
      </c>
      <c r="T52" s="99">
        <v>0.89437430583953326</v>
      </c>
    </row>
    <row r="53" spans="1:20" x14ac:dyDescent="0.3">
      <c r="A53" s="29"/>
      <c r="B53" s="8"/>
      <c r="C53" s="280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63"/>
      <c r="R53" s="319"/>
      <c r="S53" s="347"/>
      <c r="T53" s="281"/>
    </row>
    <row r="54" spans="1:20" s="21" customFormat="1" x14ac:dyDescent="0.3">
      <c r="A54" s="123"/>
      <c r="B54" s="127"/>
      <c r="C54" s="326"/>
      <c r="D54" s="105"/>
      <c r="E54" s="128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330"/>
    </row>
    <row r="55" spans="1:20" s="21" customFormat="1" x14ac:dyDescent="0.3">
      <c r="A55" s="383"/>
      <c r="B55" s="7" t="s">
        <v>98</v>
      </c>
      <c r="C55" s="383"/>
      <c r="D55" s="384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3"/>
    </row>
    <row r="56" spans="1:20" x14ac:dyDescent="0.3">
      <c r="A56" s="383"/>
      <c r="B56" s="385"/>
      <c r="C56" s="383"/>
      <c r="D56" s="384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3"/>
    </row>
    <row r="57" spans="1:20" x14ac:dyDescent="0.3">
      <c r="A57" s="383"/>
      <c r="B57" s="7" t="s">
        <v>99</v>
      </c>
      <c r="C57" s="34">
        <v>1.9819134179492972</v>
      </c>
      <c r="D57" s="35">
        <v>-21.128044384929801</v>
      </c>
      <c r="E57" s="35">
        <v>8.7030649934614033</v>
      </c>
      <c r="F57" s="35">
        <v>13.083525803852059</v>
      </c>
      <c r="G57" s="35">
        <v>-8.2485767661976119</v>
      </c>
      <c r="H57" s="35">
        <v>0.43255418340238216</v>
      </c>
      <c r="I57" s="35">
        <v>-1.2215359474419163</v>
      </c>
      <c r="J57" s="35">
        <v>8.888157331372657</v>
      </c>
      <c r="K57" s="35">
        <v>2.959317513082095</v>
      </c>
      <c r="L57" s="35">
        <v>2.6708691278723333</v>
      </c>
      <c r="M57" s="35">
        <v>0.40993583509252413</v>
      </c>
      <c r="N57" s="35">
        <v>6.9326163066953415</v>
      </c>
      <c r="O57" s="35">
        <v>-10.675274035913194</v>
      </c>
      <c r="P57" s="35">
        <v>0.94172701392272273</v>
      </c>
      <c r="Q57" s="35">
        <v>6.8786037316406272</v>
      </c>
      <c r="R57" s="35">
        <v>9.0953652796544073</v>
      </c>
      <c r="S57" s="35">
        <v>3.5721079621284346</v>
      </c>
      <c r="T57" s="37">
        <v>1.3603511538547242</v>
      </c>
    </row>
    <row r="58" spans="1:20" x14ac:dyDescent="0.3">
      <c r="A58" s="383"/>
      <c r="B58" s="440" t="s">
        <v>100</v>
      </c>
      <c r="C58" s="34">
        <v>2.0445181677574342</v>
      </c>
      <c r="D58" s="35">
        <v>-21.196568369254638</v>
      </c>
      <c r="E58" s="35">
        <v>8.6972803034638897</v>
      </c>
      <c r="F58" s="35">
        <v>11.748478839296798</v>
      </c>
      <c r="G58" s="35">
        <v>-8.5304639714095849</v>
      </c>
      <c r="H58" s="35">
        <v>1.6572386638123973</v>
      </c>
      <c r="I58" s="35">
        <v>-0.60400270305084702</v>
      </c>
      <c r="J58" s="35">
        <v>4.1706459548858517</v>
      </c>
      <c r="K58" s="35">
        <v>6.2046818931958541</v>
      </c>
      <c r="L58" s="35">
        <v>-0.70898795334630837</v>
      </c>
      <c r="M58" s="35">
        <v>2.7719718226534416</v>
      </c>
      <c r="N58" s="35">
        <v>7.7824375713536131</v>
      </c>
      <c r="O58" s="35">
        <v>-9.8968847698629876</v>
      </c>
      <c r="P58" s="35">
        <v>1.2299169548032418</v>
      </c>
      <c r="Q58" s="35">
        <v>5.6529640192669159</v>
      </c>
      <c r="R58" s="35">
        <v>6.8587589732052878</v>
      </c>
      <c r="S58" s="35">
        <v>5.6233380265782884</v>
      </c>
      <c r="T58" s="37">
        <v>2.341980485313456</v>
      </c>
    </row>
    <row r="59" spans="1:20" x14ac:dyDescent="0.3">
      <c r="A59" s="383"/>
      <c r="B59" s="31" t="s">
        <v>101</v>
      </c>
      <c r="C59" s="34">
        <v>-6.2604749808138294E-2</v>
      </c>
      <c r="D59" s="35">
        <v>6.8523984324826079E-2</v>
      </c>
      <c r="E59" s="35">
        <v>5.7846899975139239E-3</v>
      </c>
      <c r="F59" s="35">
        <v>-0.21488779758265228</v>
      </c>
      <c r="G59" s="35">
        <v>-0.48420503167747753</v>
      </c>
      <c r="H59" s="35">
        <v>-1.1951806258783138</v>
      </c>
      <c r="I59" s="35">
        <v>-2.1034212960605824E-2</v>
      </c>
      <c r="J59" s="35">
        <v>3.6672468515004968</v>
      </c>
      <c r="K59" s="35">
        <v>-3.8947226035942495</v>
      </c>
      <c r="L59" s="35">
        <v>0.21641911275368689</v>
      </c>
      <c r="M59" s="35">
        <v>0.8611945841982459</v>
      </c>
      <c r="N59" s="35">
        <v>0.29917955129287782</v>
      </c>
      <c r="O59" s="35">
        <v>-0.2486948810167785</v>
      </c>
      <c r="P59" s="35">
        <v>-0.51684546015307764</v>
      </c>
      <c r="Q59" s="35">
        <v>0.38790195310138159</v>
      </c>
      <c r="R59" s="35">
        <v>2.5831832694512222</v>
      </c>
      <c r="S59" s="35">
        <v>-1.9265140215079857</v>
      </c>
      <c r="T59" s="37">
        <v>-0.66776965838418356</v>
      </c>
    </row>
    <row r="60" spans="1:20" x14ac:dyDescent="0.3">
      <c r="A60" s="383"/>
      <c r="B60" s="31" t="s">
        <v>104</v>
      </c>
      <c r="C60" s="34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1.7368709533381901</v>
      </c>
      <c r="R60" s="35">
        <v>0.11180288109692875</v>
      </c>
      <c r="S60" s="35">
        <v>-0.12471604294186822</v>
      </c>
      <c r="T60" s="37">
        <v>-0.31385967307454843</v>
      </c>
    </row>
    <row r="61" spans="1:20" x14ac:dyDescent="0.3">
      <c r="A61" s="383"/>
      <c r="B61" s="440" t="s">
        <v>12</v>
      </c>
      <c r="C61" s="34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4.2096579380156403</v>
      </c>
      <c r="M61" s="35">
        <v>-2.690176576405177</v>
      </c>
      <c r="N61" s="35">
        <v>-0.55796050205920689</v>
      </c>
      <c r="O61" s="35">
        <v>-0.75382752229207661</v>
      </c>
      <c r="P61" s="35">
        <v>0</v>
      </c>
      <c r="Q61" s="35">
        <v>0</v>
      </c>
      <c r="R61" s="35">
        <v>0</v>
      </c>
      <c r="S61" s="35">
        <v>0</v>
      </c>
      <c r="T61" s="37">
        <v>0</v>
      </c>
    </row>
    <row r="62" spans="1:20" x14ac:dyDescent="0.3">
      <c r="A62" s="383"/>
      <c r="B62" s="440" t="s">
        <v>13</v>
      </c>
      <c r="C62" s="34">
        <v>0</v>
      </c>
      <c r="D62" s="35">
        <v>0</v>
      </c>
      <c r="E62" s="35">
        <v>0</v>
      </c>
      <c r="F62" s="35">
        <v>1.5499347621379171</v>
      </c>
      <c r="G62" s="35">
        <v>0.76609223688944927</v>
      </c>
      <c r="H62" s="35">
        <v>-2.9503854531689036E-2</v>
      </c>
      <c r="I62" s="35">
        <v>-0.59649903143047822</v>
      </c>
      <c r="J62" s="35">
        <v>1.0502645249863063</v>
      </c>
      <c r="K62" s="35">
        <v>0.64935822348049776</v>
      </c>
      <c r="L62" s="35">
        <v>-1.04621996955069</v>
      </c>
      <c r="M62" s="35">
        <v>-1.0747018134827961</v>
      </c>
      <c r="N62" s="35">
        <v>-0.96341462246225062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7">
        <v>0</v>
      </c>
    </row>
    <row r="63" spans="1:20" x14ac:dyDescent="0.3">
      <c r="A63" s="383"/>
      <c r="B63" s="440" t="s">
        <v>102</v>
      </c>
      <c r="C63" s="34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0.54164781812880913</v>
      </c>
      <c r="N63" s="35">
        <v>0.37237430857029807</v>
      </c>
      <c r="O63" s="35">
        <v>0.22413313725865489</v>
      </c>
      <c r="P63" s="35">
        <v>0.2286555192725514</v>
      </c>
      <c r="Q63" s="35">
        <v>-0.89913319406585734</v>
      </c>
      <c r="R63" s="35">
        <v>-0.45837984409902061</v>
      </c>
      <c r="S63" s="35">
        <v>0</v>
      </c>
      <c r="T63" s="37">
        <v>0</v>
      </c>
    </row>
    <row r="64" spans="1:20" x14ac:dyDescent="0.3">
      <c r="A64" s="383"/>
      <c r="B64" s="386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7"/>
    </row>
    <row r="65" spans="1:20" x14ac:dyDescent="0.3">
      <c r="A65" s="383"/>
      <c r="B65" s="7" t="s">
        <v>103</v>
      </c>
      <c r="C65" s="34">
        <v>1.7087381944738558</v>
      </c>
      <c r="D65" s="35">
        <v>1.3931211584770069</v>
      </c>
      <c r="E65" s="35">
        <v>-0.1459096827012121</v>
      </c>
      <c r="F65" s="35">
        <v>1.012322484073072</v>
      </c>
      <c r="G65" s="35">
        <v>-1.7209018970907426</v>
      </c>
      <c r="H65" s="35">
        <v>0.77486734809800251</v>
      </c>
      <c r="I65" s="35">
        <v>4.2103682653512964</v>
      </c>
      <c r="J65" s="35">
        <v>12.506306814707838</v>
      </c>
      <c r="K65" s="35">
        <v>-12.171253805167042</v>
      </c>
      <c r="L65" s="35">
        <v>0.23459348671619551</v>
      </c>
      <c r="M65" s="35">
        <v>2.3791833845054153</v>
      </c>
      <c r="N65" s="35">
        <v>-0.18948864596027853</v>
      </c>
      <c r="O65" s="35">
        <v>-0.89613107940706394</v>
      </c>
      <c r="P65" s="35">
        <v>-0.38848919126735648</v>
      </c>
      <c r="Q65" s="35">
        <v>8.2771873921828174</v>
      </c>
      <c r="R65" s="35">
        <v>6.0498766014117926</v>
      </c>
      <c r="S65" s="35">
        <v>-6.0724699591420839</v>
      </c>
      <c r="T65" s="37">
        <v>-1.9862026109600215</v>
      </c>
    </row>
    <row r="66" spans="1:20" x14ac:dyDescent="0.3">
      <c r="A66" s="383"/>
      <c r="B66" s="31" t="s">
        <v>100</v>
      </c>
      <c r="C66" s="34">
        <v>1.8103537378293579</v>
      </c>
      <c r="D66" s="35">
        <v>1.2818979378525244</v>
      </c>
      <c r="E66" s="35">
        <v>-0.15529897694872716</v>
      </c>
      <c r="F66" s="35">
        <v>1.5845745415654569</v>
      </c>
      <c r="G66" s="35">
        <v>-1.483294816378258</v>
      </c>
      <c r="H66" s="35">
        <v>1.6272999590978898E-2</v>
      </c>
      <c r="I66" s="35">
        <v>4.3499353052527123</v>
      </c>
      <c r="J66" s="35">
        <v>5.0271116125819342</v>
      </c>
      <c r="K66" s="35">
        <v>-3.1364356773339983</v>
      </c>
      <c r="L66" s="35">
        <v>-0.5749267206918226</v>
      </c>
      <c r="M66" s="35">
        <v>0.77392414847715818</v>
      </c>
      <c r="N66" s="35">
        <v>0.49994094603451089</v>
      </c>
      <c r="O66" s="35">
        <v>-0.88793738862185789</v>
      </c>
      <c r="P66" s="35">
        <v>-0.28371104745414893</v>
      </c>
      <c r="Q66" s="35">
        <v>0.8006725663106895</v>
      </c>
      <c r="R66" s="35">
        <v>1.5647635855278081</v>
      </c>
      <c r="S66" s="35">
        <v>-0.80372229188299116</v>
      </c>
      <c r="T66" s="37">
        <v>-9.1431102570928818E-2</v>
      </c>
    </row>
    <row r="67" spans="1:20" x14ac:dyDescent="0.3">
      <c r="A67" s="383"/>
      <c r="B67" s="31" t="s">
        <v>101</v>
      </c>
      <c r="C67" s="34">
        <v>-0.10161554335550234</v>
      </c>
      <c r="D67" s="35">
        <v>0.11122322062448323</v>
      </c>
      <c r="E67" s="35">
        <v>9.3892942475125342E-3</v>
      </c>
      <c r="F67" s="35">
        <v>-0.57225205749238395</v>
      </c>
      <c r="G67" s="35">
        <v>-0.23760708071248188</v>
      </c>
      <c r="H67" s="35">
        <v>0.75859434850702212</v>
      </c>
      <c r="I67" s="35">
        <v>-0.13956703990141808</v>
      </c>
      <c r="J67" s="35">
        <v>7.4791952021259034</v>
      </c>
      <c r="K67" s="35">
        <v>-9.0348181278330451</v>
      </c>
      <c r="L67" s="35">
        <v>0.80952020740802044</v>
      </c>
      <c r="M67" s="35">
        <v>1.6052592360282558</v>
      </c>
      <c r="N67" s="35">
        <v>-0.68942959199478882</v>
      </c>
      <c r="O67" s="35">
        <v>-8.193690785204313E-3</v>
      </c>
      <c r="P67" s="35">
        <v>-0.1047781438132102</v>
      </c>
      <c r="Q67" s="35">
        <v>2.3025079903935679</v>
      </c>
      <c r="R67" s="35">
        <v>3.862402378314103</v>
      </c>
      <c r="S67" s="35">
        <v>-5.0286149748009121</v>
      </c>
      <c r="T67" s="37">
        <v>-0.44807515657558838</v>
      </c>
    </row>
    <row r="68" spans="1:20" x14ac:dyDescent="0.3">
      <c r="A68" s="383"/>
      <c r="B68" s="31" t="s">
        <v>104</v>
      </c>
      <c r="C68" s="34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5.1740068354785542</v>
      </c>
      <c r="R68" s="35">
        <v>0.62271063756988732</v>
      </c>
      <c r="S68" s="35">
        <v>-0.24013269245817959</v>
      </c>
      <c r="T68" s="37">
        <v>-1.4466963518135061</v>
      </c>
    </row>
    <row r="69" spans="1:20" x14ac:dyDescent="0.3">
      <c r="A69" s="387"/>
      <c r="B69" s="388"/>
      <c r="C69" s="387"/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89"/>
      <c r="P69" s="389"/>
      <c r="Q69" s="389"/>
      <c r="R69" s="389"/>
      <c r="S69" s="389"/>
      <c r="T69" s="388"/>
    </row>
    <row r="70" spans="1:20" x14ac:dyDescent="0.3">
      <c r="O70" s="215"/>
      <c r="P70" s="215"/>
      <c r="Q70" s="369"/>
      <c r="R70" s="215"/>
      <c r="S70" s="215"/>
      <c r="T70" s="215"/>
    </row>
  </sheetData>
  <mergeCells count="3">
    <mergeCell ref="A2:R2"/>
    <mergeCell ref="A3:R3"/>
    <mergeCell ref="A1:R1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zoomScaleNormal="100" workbookViewId="0">
      <selection activeCell="G8" sqref="G8"/>
    </sheetView>
  </sheetViews>
  <sheetFormatPr defaultColWidth="9.125" defaultRowHeight="15.6" x14ac:dyDescent="0.3"/>
  <cols>
    <col min="1" max="1" width="5.75" style="242" customWidth="1"/>
    <col min="2" max="2" width="75.75" style="242" customWidth="1"/>
    <col min="3" max="20" width="11.125" style="242" customWidth="1"/>
    <col min="21" max="16384" width="9.125" style="242"/>
  </cols>
  <sheetData>
    <row r="1" spans="1:20" x14ac:dyDescent="0.3">
      <c r="A1" s="420" t="str">
        <f>'Summary indicators'!A1:M1</f>
        <v>59th meeting of the Macroeconomic Forecast Committee, March 17th 2022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2"/>
      <c r="R1" s="422"/>
      <c r="S1" s="349"/>
    </row>
    <row r="2" spans="1:20" ht="18" x14ac:dyDescent="0.35">
      <c r="A2" s="423" t="s">
        <v>49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350"/>
    </row>
    <row r="3" spans="1:20" x14ac:dyDescent="0.3">
      <c r="A3" s="425" t="s">
        <v>16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352"/>
    </row>
    <row r="4" spans="1:20" x14ac:dyDescent="0.3">
      <c r="A4" s="295"/>
      <c r="B4" s="284"/>
      <c r="C4" s="295"/>
      <c r="D4" s="19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44"/>
    </row>
    <row r="5" spans="1:20" s="176" customFormat="1" x14ac:dyDescent="0.3">
      <c r="A5" s="248"/>
      <c r="B5" s="255"/>
      <c r="C5" s="285">
        <v>2008</v>
      </c>
      <c r="D5" s="249">
        <v>2009</v>
      </c>
      <c r="E5" s="249">
        <v>2010</v>
      </c>
      <c r="F5" s="249">
        <v>2011</v>
      </c>
      <c r="G5" s="249">
        <v>2012</v>
      </c>
      <c r="H5" s="249">
        <v>2013</v>
      </c>
      <c r="I5" s="249">
        <v>2014</v>
      </c>
      <c r="J5" s="249">
        <v>2015</v>
      </c>
      <c r="K5" s="249">
        <v>2016</v>
      </c>
      <c r="L5" s="249">
        <v>2017</v>
      </c>
      <c r="M5" s="249">
        <v>2018</v>
      </c>
      <c r="N5" s="249">
        <v>2019</v>
      </c>
      <c r="O5" s="249">
        <v>2020</v>
      </c>
      <c r="P5" s="249">
        <v>2021</v>
      </c>
      <c r="Q5" s="249">
        <v>2022</v>
      </c>
      <c r="R5" s="249">
        <v>2023</v>
      </c>
      <c r="S5" s="249">
        <v>2024</v>
      </c>
      <c r="T5" s="250">
        <v>2025</v>
      </c>
    </row>
    <row r="6" spans="1:20" s="176" customFormat="1" x14ac:dyDescent="0.3">
      <c r="A6" s="248"/>
      <c r="B6" s="249"/>
      <c r="C6" s="298" t="s">
        <v>20</v>
      </c>
      <c r="D6" s="299" t="s">
        <v>20</v>
      </c>
      <c r="E6" s="299" t="s">
        <v>20</v>
      </c>
      <c r="F6" s="299" t="s">
        <v>20</v>
      </c>
      <c r="G6" s="299" t="s">
        <v>20</v>
      </c>
      <c r="H6" s="299" t="s">
        <v>20</v>
      </c>
      <c r="I6" s="299" t="s">
        <v>20</v>
      </c>
      <c r="J6" s="299" t="s">
        <v>20</v>
      </c>
      <c r="K6" s="299" t="s">
        <v>20</v>
      </c>
      <c r="L6" s="299" t="s">
        <v>20</v>
      </c>
      <c r="M6" s="299" t="s">
        <v>20</v>
      </c>
      <c r="N6" s="299" t="s">
        <v>20</v>
      </c>
      <c r="O6" s="299" t="s">
        <v>20</v>
      </c>
      <c r="P6" s="9" t="s">
        <v>21</v>
      </c>
      <c r="Q6" s="299" t="s">
        <v>21</v>
      </c>
      <c r="R6" s="299" t="s">
        <v>21</v>
      </c>
      <c r="S6" s="299" t="s">
        <v>21</v>
      </c>
      <c r="T6" s="300" t="s">
        <v>21</v>
      </c>
    </row>
    <row r="7" spans="1:20" s="176" customFormat="1" x14ac:dyDescent="0.3">
      <c r="A7" s="295"/>
      <c r="B7" s="296"/>
      <c r="C7" s="297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331"/>
    </row>
    <row r="8" spans="1:20" x14ac:dyDescent="0.3">
      <c r="A8" s="248"/>
      <c r="B8" s="176" t="s">
        <v>105</v>
      </c>
      <c r="C8" s="262">
        <v>5.2013039076371115</v>
      </c>
      <c r="D8" s="264">
        <v>-4.6879571825509725</v>
      </c>
      <c r="E8" s="264">
        <v>8.501223254600788</v>
      </c>
      <c r="F8" s="264">
        <v>2.5391245298009624</v>
      </c>
      <c r="G8" s="264">
        <v>2.583476985752009</v>
      </c>
      <c r="H8" s="264">
        <v>1.960306003345913</v>
      </c>
      <c r="I8" s="264">
        <v>1.1019358205852647</v>
      </c>
      <c r="J8" s="264">
        <v>2.9527531134710738</v>
      </c>
      <c r="K8" s="264">
        <v>-0.9476298438974351</v>
      </c>
      <c r="L8" s="264">
        <v>1.9821793274303667</v>
      </c>
      <c r="M8" s="264">
        <v>3.8207525406936282</v>
      </c>
      <c r="N8" s="264">
        <v>4.0762240230442393</v>
      </c>
      <c r="O8" s="264">
        <v>-0.21120883842896676</v>
      </c>
      <c r="P8" s="264">
        <v>6.0940811372951487</v>
      </c>
      <c r="Q8" s="264">
        <v>9.0166442745022621</v>
      </c>
      <c r="R8" s="264">
        <v>8.9499634415464833</v>
      </c>
      <c r="S8" s="264">
        <v>3.6036643491220932</v>
      </c>
      <c r="T8" s="263">
        <v>3.8836676567790773</v>
      </c>
    </row>
    <row r="9" spans="1:20" x14ac:dyDescent="0.3">
      <c r="A9" s="248"/>
      <c r="B9" s="176"/>
      <c r="C9" s="262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3"/>
    </row>
    <row r="10" spans="1:20" x14ac:dyDescent="0.3">
      <c r="A10" s="248"/>
      <c r="B10" s="176" t="s">
        <v>106</v>
      </c>
      <c r="C10" s="262">
        <v>2.2781195037403501</v>
      </c>
      <c r="D10" s="264">
        <v>-3.5681701409741917</v>
      </c>
      <c r="E10" s="264">
        <v>7.9263199118825955</v>
      </c>
      <c r="F10" s="264">
        <v>0.84842372054758641</v>
      </c>
      <c r="G10" s="264">
        <v>1.3068924105017476</v>
      </c>
      <c r="H10" s="264">
        <v>1.443611791084054</v>
      </c>
      <c r="I10" s="264">
        <v>1.2966792714466768</v>
      </c>
      <c r="J10" s="264">
        <v>3.1760293647976834</v>
      </c>
      <c r="K10" s="264">
        <v>-0.4376866860893891</v>
      </c>
      <c r="L10" s="264">
        <v>0.7572792422374075</v>
      </c>
      <c r="M10" s="264">
        <v>1.7507788336738273</v>
      </c>
      <c r="N10" s="264">
        <v>1.5442311014054244</v>
      </c>
      <c r="O10" s="264">
        <v>-2.5201353956347927</v>
      </c>
      <c r="P10" s="264">
        <v>3.623100896293785</v>
      </c>
      <c r="Q10" s="264">
        <v>1.5210562265328464</v>
      </c>
      <c r="R10" s="264">
        <v>3.6297010412460917</v>
      </c>
      <c r="S10" s="264">
        <v>1.1886011449040668</v>
      </c>
      <c r="T10" s="263">
        <v>1.742935978661464</v>
      </c>
    </row>
    <row r="11" spans="1:20" x14ac:dyDescent="0.3">
      <c r="A11" s="248"/>
      <c r="B11" s="176"/>
      <c r="C11" s="262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3"/>
    </row>
    <row r="12" spans="1:20" x14ac:dyDescent="0.3">
      <c r="A12" s="248"/>
      <c r="B12" s="176" t="s">
        <v>107</v>
      </c>
      <c r="C12" s="286">
        <v>4.3300835115342329</v>
      </c>
      <c r="D12" s="287">
        <v>6.3436418483431956</v>
      </c>
      <c r="E12" s="287">
        <v>-2.3453553790576342</v>
      </c>
      <c r="F12" s="287">
        <v>1.1440161025322526</v>
      </c>
      <c r="G12" s="287">
        <v>1.1327768995422982</v>
      </c>
      <c r="H12" s="287">
        <v>1.1033315215305928</v>
      </c>
      <c r="I12" s="287">
        <v>0.68051698625777313</v>
      </c>
      <c r="J12" s="287">
        <v>0.55609316820082189</v>
      </c>
      <c r="K12" s="287">
        <v>2.6801377812015081</v>
      </c>
      <c r="L12" s="287">
        <v>4.3005430019013913</v>
      </c>
      <c r="M12" s="287">
        <v>4.1681500691196138</v>
      </c>
      <c r="N12" s="287">
        <v>5.2067300496321245</v>
      </c>
      <c r="O12" s="287">
        <v>6.2617143184784174</v>
      </c>
      <c r="P12" s="287">
        <v>2.2072889046554689</v>
      </c>
      <c r="Q12" s="287">
        <v>5.5340976412031839</v>
      </c>
      <c r="R12" s="287">
        <v>3.34520527753841</v>
      </c>
      <c r="S12" s="287">
        <v>3.7181606040835646</v>
      </c>
      <c r="T12" s="288">
        <v>2.802019190330296</v>
      </c>
    </row>
    <row r="13" spans="1:20" x14ac:dyDescent="0.3">
      <c r="A13" s="248"/>
      <c r="B13" s="176"/>
      <c r="C13" s="286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8"/>
    </row>
    <row r="14" spans="1:20" x14ac:dyDescent="0.3">
      <c r="A14" s="248"/>
      <c r="B14" s="154" t="s">
        <v>108</v>
      </c>
      <c r="C14" s="286">
        <v>1.1652950839557974</v>
      </c>
      <c r="D14" s="287">
        <v>0.22549013801143047</v>
      </c>
      <c r="E14" s="287">
        <v>0.18780856559914572</v>
      </c>
      <c r="F14" s="287">
        <v>0.93403589890463934</v>
      </c>
      <c r="G14" s="287">
        <v>0.53762720916015194</v>
      </c>
      <c r="H14" s="287">
        <v>0.51338140678753863</v>
      </c>
      <c r="I14" s="287">
        <v>0.93882970220171558</v>
      </c>
      <c r="J14" s="287">
        <v>1.2671330724135732</v>
      </c>
      <c r="K14" s="287">
        <v>1.4272015226313828</v>
      </c>
      <c r="L14" s="287">
        <v>1.3674468784440785</v>
      </c>
      <c r="M14" s="287">
        <v>1.244333154733801</v>
      </c>
      <c r="N14" s="287">
        <v>0.82924705609741522</v>
      </c>
      <c r="O14" s="287">
        <v>-0.79656947594992644</v>
      </c>
      <c r="P14" s="287">
        <v>-0.376868261603025</v>
      </c>
      <c r="Q14" s="287">
        <v>-0.12929874899136884</v>
      </c>
      <c r="R14" s="287">
        <v>-0.17422519209859821</v>
      </c>
      <c r="S14" s="287">
        <v>-0.3584865631430123</v>
      </c>
      <c r="T14" s="288">
        <v>-0.49832930728143099</v>
      </c>
    </row>
    <row r="15" spans="1:20" x14ac:dyDescent="0.3">
      <c r="A15" s="248"/>
      <c r="B15" s="132"/>
      <c r="C15" s="289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1"/>
    </row>
    <row r="16" spans="1:20" x14ac:dyDescent="0.3">
      <c r="A16" s="248"/>
      <c r="B16" s="154" t="s">
        <v>109</v>
      </c>
      <c r="C16" s="262">
        <v>5.4076030171878786</v>
      </c>
      <c r="D16" s="264">
        <v>2.354912143130905</v>
      </c>
      <c r="E16" s="264">
        <v>1.5402102911241</v>
      </c>
      <c r="F16" s="264">
        <v>2.5203236880782853</v>
      </c>
      <c r="G16" s="264">
        <v>2.5107310089115487</v>
      </c>
      <c r="H16" s="264">
        <v>1.8014756236803153</v>
      </c>
      <c r="I16" s="264">
        <v>1.8924662307303386</v>
      </c>
      <c r="J16" s="264">
        <v>3.0906746547865183</v>
      </c>
      <c r="K16" s="264">
        <v>2.6197198888912476</v>
      </c>
      <c r="L16" s="264">
        <v>2.154539012941914</v>
      </c>
      <c r="M16" s="264">
        <v>2.5266552297070088</v>
      </c>
      <c r="N16" s="264">
        <v>2.2571752425081915</v>
      </c>
      <c r="O16" s="264">
        <v>0.68216578289821417</v>
      </c>
      <c r="P16" s="264">
        <v>1.3413845555988901</v>
      </c>
      <c r="Q16" s="264">
        <v>1.4128404804746975</v>
      </c>
      <c r="R16" s="264">
        <v>2.7587436745771576</v>
      </c>
      <c r="S16" s="264">
        <v>2.8940191467675236</v>
      </c>
      <c r="T16" s="263">
        <v>2.3253115107275457</v>
      </c>
    </row>
    <row r="17" spans="1:20" x14ac:dyDescent="0.3">
      <c r="A17" s="248"/>
      <c r="B17" s="292"/>
      <c r="C17" s="289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1"/>
    </row>
    <row r="18" spans="1:20" x14ac:dyDescent="0.3">
      <c r="A18" s="248"/>
      <c r="B18" s="154" t="s">
        <v>110</v>
      </c>
      <c r="C18" s="262">
        <v>2.9268149548684619</v>
      </c>
      <c r="D18" s="264">
        <v>-4.9272713746868586</v>
      </c>
      <c r="E18" s="264">
        <v>-0.47693714212238003</v>
      </c>
      <c r="F18" s="264">
        <v>-0.3632851727386921</v>
      </c>
      <c r="G18" s="264">
        <v>-1.4834774832111486</v>
      </c>
      <c r="H18" s="264">
        <v>-2.5931855040583374</v>
      </c>
      <c r="I18" s="264">
        <v>-1.7979013091302676</v>
      </c>
      <c r="J18" s="264">
        <v>0.22630718462026689</v>
      </c>
      <c r="K18" s="264">
        <v>-0.44568467801500145</v>
      </c>
      <c r="L18" s="264">
        <v>0.35894748155951284</v>
      </c>
      <c r="M18" s="264">
        <v>1.5998988189407148</v>
      </c>
      <c r="N18" s="264">
        <v>1.945854823897597</v>
      </c>
      <c r="O18" s="264">
        <v>-3.1583347094638059</v>
      </c>
      <c r="P18" s="264">
        <v>-1.5538016662310694</v>
      </c>
      <c r="Q18" s="264">
        <v>-0.88039042168113202</v>
      </c>
      <c r="R18" s="264">
        <v>1.5604620146547399</v>
      </c>
      <c r="S18" s="264">
        <v>0.46005015397749816</v>
      </c>
      <c r="T18" s="263">
        <v>-6.6330066864328519E-2</v>
      </c>
    </row>
    <row r="19" spans="1:20" s="176" customFormat="1" x14ac:dyDescent="0.3">
      <c r="A19" s="251"/>
      <c r="B19" s="293"/>
      <c r="C19" s="265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6"/>
    </row>
    <row r="20" spans="1:20" s="176" customFormat="1" x14ac:dyDescent="0.3"/>
  </sheetData>
  <mergeCells count="3">
    <mergeCell ref="A1:R1"/>
    <mergeCell ref="A2:R2"/>
    <mergeCell ref="A3:R3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GridLines="0" zoomScale="80" zoomScaleNormal="80" workbookViewId="0">
      <selection activeCell="A2" sqref="A2:R3"/>
    </sheetView>
  </sheetViews>
  <sheetFormatPr defaultColWidth="9.125" defaultRowHeight="15.6" x14ac:dyDescent="0.3"/>
  <cols>
    <col min="1" max="1" width="5.75" style="11" customWidth="1"/>
    <col min="2" max="2" width="75.75" style="11" customWidth="1"/>
    <col min="3" max="20" width="11.125" style="11" customWidth="1"/>
    <col min="21" max="16384" width="9.125" style="11"/>
  </cols>
  <sheetData>
    <row r="1" spans="1:20" x14ac:dyDescent="0.3">
      <c r="A1" s="417" t="str">
        <f>'Summary indicators'!A1:M1</f>
        <v>59th meeting of the Macroeconomic Forecast Committee, March 17th 2022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9"/>
      <c r="R1" s="419"/>
      <c r="S1" s="348"/>
    </row>
    <row r="2" spans="1:20" ht="18" x14ac:dyDescent="0.35">
      <c r="A2" s="395" t="s">
        <v>126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346"/>
    </row>
    <row r="3" spans="1:20" x14ac:dyDescent="0.3">
      <c r="A3" s="415" t="s">
        <v>16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351"/>
    </row>
    <row r="4" spans="1:20" x14ac:dyDescent="0.3">
      <c r="A4" s="103"/>
      <c r="B4" s="85"/>
      <c r="C4" s="332"/>
      <c r="D4" s="104"/>
      <c r="E4" s="333"/>
      <c r="F4" s="333"/>
      <c r="G4" s="333"/>
      <c r="H4" s="333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85"/>
    </row>
    <row r="5" spans="1:20" s="21" customFormat="1" x14ac:dyDescent="0.3">
      <c r="A5" s="29"/>
      <c r="B5" s="130"/>
      <c r="C5" s="87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18">
        <v>2024</v>
      </c>
      <c r="T5" s="20">
        <v>2025</v>
      </c>
    </row>
    <row r="6" spans="1:20" s="21" customFormat="1" x14ac:dyDescent="0.3">
      <c r="A6" s="74"/>
      <c r="B6" s="24"/>
      <c r="C6" s="173" t="s">
        <v>20</v>
      </c>
      <c r="D6" s="9" t="s">
        <v>20</v>
      </c>
      <c r="E6" s="9" t="s">
        <v>20</v>
      </c>
      <c r="F6" s="9" t="s">
        <v>20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9" t="s">
        <v>20</v>
      </c>
      <c r="N6" s="9" t="s">
        <v>20</v>
      </c>
      <c r="O6" s="9" t="s">
        <v>20</v>
      </c>
      <c r="P6" s="9" t="s">
        <v>21</v>
      </c>
      <c r="Q6" s="9" t="s">
        <v>21</v>
      </c>
      <c r="R6" s="9" t="s">
        <v>21</v>
      </c>
      <c r="S6" s="9" t="s">
        <v>21</v>
      </c>
      <c r="T6" s="151" t="s">
        <v>21</v>
      </c>
    </row>
    <row r="7" spans="1:20" s="21" customFormat="1" x14ac:dyDescent="0.3">
      <c r="A7" s="29"/>
      <c r="B7" s="131"/>
      <c r="C7" s="29"/>
      <c r="F7" s="18"/>
      <c r="G7" s="18"/>
      <c r="H7" s="18"/>
      <c r="I7" s="18"/>
      <c r="J7" s="18"/>
      <c r="K7" s="86"/>
      <c r="L7" s="18"/>
      <c r="M7" s="18"/>
      <c r="N7" s="18"/>
      <c r="O7" s="18"/>
      <c r="P7" s="18"/>
      <c r="Q7" s="18"/>
      <c r="R7" s="18"/>
      <c r="S7" s="18"/>
      <c r="T7" s="20"/>
    </row>
    <row r="8" spans="1:20" s="21" customFormat="1" x14ac:dyDescent="0.3">
      <c r="A8" s="29"/>
      <c r="B8" s="7" t="s">
        <v>111</v>
      </c>
      <c r="C8" s="2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20"/>
    </row>
    <row r="9" spans="1:20" s="21" customFormat="1" x14ac:dyDescent="0.3">
      <c r="A9" s="29"/>
      <c r="B9" s="31"/>
      <c r="C9" s="2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20"/>
    </row>
    <row r="10" spans="1:20" s="21" customFormat="1" x14ac:dyDescent="0.3">
      <c r="A10" s="29"/>
      <c r="B10" s="132" t="s">
        <v>112</v>
      </c>
      <c r="C10" s="133">
        <v>12.026101000000001</v>
      </c>
      <c r="D10" s="134">
        <v>12.814836000000001</v>
      </c>
      <c r="E10" s="134">
        <v>13.199986999999998</v>
      </c>
      <c r="F10" s="134">
        <v>13.148378000000001</v>
      </c>
      <c r="G10" s="134">
        <v>13.125932000000001</v>
      </c>
      <c r="H10" s="134">
        <v>13.465238000000001</v>
      </c>
      <c r="I10" s="134">
        <v>14.017179000000002</v>
      </c>
      <c r="J10" s="134">
        <v>14.862878</v>
      </c>
      <c r="K10" s="134">
        <v>15.343073</v>
      </c>
      <c r="L10" s="134">
        <v>16.000112000000001</v>
      </c>
      <c r="M10" s="134">
        <v>16.658736000000001</v>
      </c>
      <c r="N10" s="134">
        <v>18.385724000000003</v>
      </c>
      <c r="O10" s="134">
        <v>19.761840000000003</v>
      </c>
      <c r="P10" s="134">
        <v>20.920764999999999</v>
      </c>
      <c r="Q10" s="134">
        <v>22.079383468167702</v>
      </c>
      <c r="R10" s="134">
        <v>23.225466190754215</v>
      </c>
      <c r="S10" s="134">
        <v>23.66436926924862</v>
      </c>
      <c r="T10" s="135">
        <v>24.057881001614842</v>
      </c>
    </row>
    <row r="11" spans="1:20" s="21" customFormat="1" x14ac:dyDescent="0.3">
      <c r="A11" s="29"/>
      <c r="B11" s="301" t="s">
        <v>82</v>
      </c>
      <c r="C11" s="136">
        <v>11.067087522364915</v>
      </c>
      <c r="D11" s="137">
        <v>6.5585263253651327</v>
      </c>
      <c r="E11" s="137">
        <v>3.0055086151707044</v>
      </c>
      <c r="F11" s="137">
        <v>-0.3909776577810109</v>
      </c>
      <c r="G11" s="137">
        <v>-0.17071307198499586</v>
      </c>
      <c r="H11" s="137">
        <v>2.5850050114536671</v>
      </c>
      <c r="I11" s="137">
        <v>4.0990066421403126</v>
      </c>
      <c r="J11" s="137">
        <v>6.0333038480852474</v>
      </c>
      <c r="K11" s="137">
        <v>3.2308345664951332</v>
      </c>
      <c r="L11" s="137">
        <v>4.2823168474789952</v>
      </c>
      <c r="M11" s="137">
        <v>4.1163711854016904</v>
      </c>
      <c r="N11" s="137">
        <v>10.366860967122605</v>
      </c>
      <c r="O11" s="137">
        <v>7.484698454083194</v>
      </c>
      <c r="P11" s="137">
        <v>5.8644589775040945</v>
      </c>
      <c r="Q11" s="137">
        <v>5.5381266802036366</v>
      </c>
      <c r="R11" s="137">
        <v>5.1907369797659531</v>
      </c>
      <c r="S11" s="137">
        <v>1.8897492730162391</v>
      </c>
      <c r="T11" s="138">
        <v>1.6628870513679006</v>
      </c>
    </row>
    <row r="12" spans="1:20" s="21" customFormat="1" x14ac:dyDescent="0.3">
      <c r="A12" s="29"/>
      <c r="B12" s="33" t="s">
        <v>113</v>
      </c>
      <c r="C12" s="133">
        <v>2.3372730000000002</v>
      </c>
      <c r="D12" s="134">
        <v>2.5154170000000002</v>
      </c>
      <c r="E12" s="134">
        <v>2.495314</v>
      </c>
      <c r="F12" s="134">
        <v>2.6649000000000003</v>
      </c>
      <c r="G12" s="134">
        <v>2.382835</v>
      </c>
      <c r="H12" s="134">
        <v>2.5134289999999999</v>
      </c>
      <c r="I12" s="134">
        <v>3.1390479999999998</v>
      </c>
      <c r="J12" s="134">
        <v>5.0966629999999995</v>
      </c>
      <c r="K12" s="134">
        <v>2.7586930000000001</v>
      </c>
      <c r="L12" s="134">
        <v>2.8454549999999998</v>
      </c>
      <c r="M12" s="134">
        <v>3.3483050000000003</v>
      </c>
      <c r="N12" s="134">
        <v>3.3503649999999996</v>
      </c>
      <c r="O12" s="134">
        <v>3.190893</v>
      </c>
      <c r="P12" s="134">
        <v>3.1876310000000001</v>
      </c>
      <c r="Q12" s="354">
        <v>5.0714827467111885</v>
      </c>
      <c r="R12" s="134">
        <v>6.6822962248160218</v>
      </c>
      <c r="S12" s="134">
        <v>5.1964373566840933</v>
      </c>
      <c r="T12" s="135">
        <v>4.7626742396484518</v>
      </c>
    </row>
    <row r="13" spans="1:20" s="21" customFormat="1" x14ac:dyDescent="0.3">
      <c r="A13" s="29"/>
      <c r="B13" s="301" t="s">
        <v>82</v>
      </c>
      <c r="C13" s="136">
        <v>15.834288594405809</v>
      </c>
      <c r="D13" s="137">
        <v>7.6218738675370989</v>
      </c>
      <c r="E13" s="137">
        <v>-0.79919154557676064</v>
      </c>
      <c r="F13" s="137">
        <v>6.7961787574629895</v>
      </c>
      <c r="G13" s="137">
        <v>-10.58444969792488</v>
      </c>
      <c r="H13" s="137">
        <v>5.4806144781321509</v>
      </c>
      <c r="I13" s="137">
        <v>24.891055207845515</v>
      </c>
      <c r="J13" s="137">
        <v>62.363334361245833</v>
      </c>
      <c r="K13" s="137">
        <v>-45.872564067900889</v>
      </c>
      <c r="L13" s="137">
        <v>3.1450400606374052</v>
      </c>
      <c r="M13" s="137">
        <v>17.672041905424617</v>
      </c>
      <c r="N13" s="137">
        <v>6.152366645211238E-2</v>
      </c>
      <c r="O13" s="137">
        <v>-4.759839599566007</v>
      </c>
      <c r="P13" s="137">
        <v>-0.10222843573882701</v>
      </c>
      <c r="Q13" s="137">
        <v>59.098802424470939</v>
      </c>
      <c r="R13" s="137">
        <v>31.762179988671591</v>
      </c>
      <c r="S13" s="137">
        <v>-22.235752773334106</v>
      </c>
      <c r="T13" s="138">
        <v>-8.3473173496010578</v>
      </c>
    </row>
    <row r="14" spans="1:20" s="21" customFormat="1" x14ac:dyDescent="0.3">
      <c r="A14" s="29"/>
      <c r="B14" s="301"/>
      <c r="C14" s="139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1"/>
    </row>
    <row r="15" spans="1:20" s="21" customFormat="1" x14ac:dyDescent="0.3">
      <c r="A15" s="29"/>
      <c r="B15" s="33" t="s">
        <v>114</v>
      </c>
      <c r="C15" s="133">
        <v>3.3285880000000003</v>
      </c>
      <c r="D15" s="134">
        <v>3.9172900000000004</v>
      </c>
      <c r="E15" s="134">
        <v>4.0668999999999995</v>
      </c>
      <c r="F15" s="134">
        <v>4.2046690000000009</v>
      </c>
      <c r="G15" s="134">
        <v>4.2891589999999997</v>
      </c>
      <c r="H15" s="134">
        <v>4.2926160000000007</v>
      </c>
      <c r="I15" s="134">
        <v>4.3901300000000001</v>
      </c>
      <c r="J15" s="134">
        <v>4.7440069999999999</v>
      </c>
      <c r="K15" s="134">
        <v>4.538460999999999</v>
      </c>
      <c r="L15" s="134">
        <v>4.866333</v>
      </c>
      <c r="M15" s="134">
        <v>4.9360230000000005</v>
      </c>
      <c r="N15" s="134">
        <v>5.1643140000000001</v>
      </c>
      <c r="O15" s="134">
        <v>5.532452000000001</v>
      </c>
      <c r="P15" s="134">
        <v>5.8625599999999993</v>
      </c>
      <c r="Q15" s="134">
        <v>5.946374778303622</v>
      </c>
      <c r="R15" s="134">
        <v>6.3892331551966226</v>
      </c>
      <c r="S15" s="134">
        <v>6.3451688165118956</v>
      </c>
      <c r="T15" s="135">
        <v>6.3248309875862558</v>
      </c>
    </row>
    <row r="16" spans="1:20" s="21" customFormat="1" x14ac:dyDescent="0.3">
      <c r="A16" s="29"/>
      <c r="B16" s="301" t="s">
        <v>82</v>
      </c>
      <c r="C16" s="136">
        <v>1.7209749920009454</v>
      </c>
      <c r="D16" s="137">
        <v>17.686238128599886</v>
      </c>
      <c r="E16" s="137">
        <v>3.8192219621217438</v>
      </c>
      <c r="F16" s="137">
        <v>3.3875679264304681</v>
      </c>
      <c r="G16" s="137">
        <v>2.0094328471515599</v>
      </c>
      <c r="H16" s="137">
        <v>8.0598550904764643E-2</v>
      </c>
      <c r="I16" s="137">
        <v>2.2716683719204989</v>
      </c>
      <c r="J16" s="137">
        <v>8.0607407981084798</v>
      </c>
      <c r="K16" s="137">
        <v>-4.332750773765726</v>
      </c>
      <c r="L16" s="137">
        <v>7.2242991622049946</v>
      </c>
      <c r="M16" s="137">
        <v>1.4320844874364358</v>
      </c>
      <c r="N16" s="137">
        <v>4.6249987084744149</v>
      </c>
      <c r="O16" s="137">
        <v>7.1284976087821361</v>
      </c>
      <c r="P16" s="137">
        <v>5.9667575968123776</v>
      </c>
      <c r="Q16" s="137">
        <v>1.4296617570416892</v>
      </c>
      <c r="R16" s="137">
        <v>7.4475355725785342</v>
      </c>
      <c r="S16" s="137">
        <v>-0.68966552971834183</v>
      </c>
      <c r="T16" s="138">
        <v>-0.32052463084536464</v>
      </c>
    </row>
    <row r="17" spans="1:20" x14ac:dyDescent="0.3">
      <c r="A17" s="29"/>
      <c r="B17" s="33" t="s">
        <v>115</v>
      </c>
      <c r="C17" s="133">
        <v>5.1642740000000007</v>
      </c>
      <c r="D17" s="134">
        <v>5.5435029999999994</v>
      </c>
      <c r="E17" s="134">
        <v>5.8390709999999997</v>
      </c>
      <c r="F17" s="134">
        <v>5.9759769999999994</v>
      </c>
      <c r="G17" s="134">
        <v>6.1147229999999997</v>
      </c>
      <c r="H17" s="134">
        <v>6.499879</v>
      </c>
      <c r="I17" s="134">
        <v>6.7748110000000006</v>
      </c>
      <c r="J17" s="134">
        <v>7.1236290000000011</v>
      </c>
      <c r="K17" s="134">
        <v>7.5374829999999999</v>
      </c>
      <c r="L17" s="134">
        <v>7.9282219999999999</v>
      </c>
      <c r="M17" s="134">
        <v>8.3683820000000004</v>
      </c>
      <c r="N17" s="134">
        <v>9.6094339999999985</v>
      </c>
      <c r="O17" s="134">
        <v>10.485817000000001</v>
      </c>
      <c r="P17" s="134">
        <v>11.068211</v>
      </c>
      <c r="Q17" s="134">
        <v>11.857374202322358</v>
      </c>
      <c r="R17" s="134">
        <v>12.339791560942402</v>
      </c>
      <c r="S17" s="134">
        <v>12.4127665613624</v>
      </c>
      <c r="T17" s="135">
        <v>12.492524263727187</v>
      </c>
    </row>
    <row r="18" spans="1:20" x14ac:dyDescent="0.3">
      <c r="A18" s="29"/>
      <c r="B18" s="301" t="s">
        <v>82</v>
      </c>
      <c r="C18" s="136">
        <v>11.501128446414398</v>
      </c>
      <c r="D18" s="137">
        <v>7.3433167953520506</v>
      </c>
      <c r="E18" s="137">
        <v>5.3317911075361657</v>
      </c>
      <c r="F18" s="137">
        <v>2.344653798523777</v>
      </c>
      <c r="G18" s="137">
        <v>2.321729149894658</v>
      </c>
      <c r="H18" s="137">
        <v>6.2988298897595163</v>
      </c>
      <c r="I18" s="137">
        <v>4.2298018163107409</v>
      </c>
      <c r="J18" s="137">
        <v>5.1487487990439895</v>
      </c>
      <c r="K18" s="137">
        <v>5.8095950813833674</v>
      </c>
      <c r="L18" s="137">
        <v>5.1839453568253369</v>
      </c>
      <c r="M18" s="137">
        <v>5.5518122474370601</v>
      </c>
      <c r="N18" s="137">
        <v>14.830250339910389</v>
      </c>
      <c r="O18" s="137">
        <v>9.1200272565481235</v>
      </c>
      <c r="P18" s="137">
        <v>5.5541118064524442</v>
      </c>
      <c r="Q18" s="137">
        <v>7.1299978137601361</v>
      </c>
      <c r="R18" s="137">
        <v>4.0685007522623273</v>
      </c>
      <c r="S18" s="137">
        <v>0.59137952257619641</v>
      </c>
      <c r="T18" s="138">
        <v>0.64254573684687788</v>
      </c>
    </row>
    <row r="19" spans="1:20" x14ac:dyDescent="0.3">
      <c r="A19" s="29"/>
      <c r="B19" s="33" t="s">
        <v>116</v>
      </c>
      <c r="C19" s="133">
        <v>6.1138999999999999E-2</v>
      </c>
      <c r="D19" s="134">
        <v>6.6901000000000002E-2</v>
      </c>
      <c r="E19" s="134">
        <v>7.4602000000000002E-2</v>
      </c>
      <c r="F19" s="134">
        <v>7.7886999999999998E-2</v>
      </c>
      <c r="G19" s="134">
        <v>8.8843000000000005E-2</v>
      </c>
      <c r="H19" s="134">
        <v>9.2881000000000005E-2</v>
      </c>
      <c r="I19" s="134">
        <v>7.9795999999999992E-2</v>
      </c>
      <c r="J19" s="134">
        <v>0.10192799999999999</v>
      </c>
      <c r="K19" s="134">
        <v>0.107322</v>
      </c>
      <c r="L19" s="134">
        <v>6.2340000000000007E-2</v>
      </c>
      <c r="M19" s="134">
        <v>0.12422</v>
      </c>
      <c r="N19" s="134">
        <v>0.13430700000000001</v>
      </c>
      <c r="O19" s="134">
        <v>0.133608</v>
      </c>
      <c r="P19" s="134">
        <v>0.14238100000000001</v>
      </c>
      <c r="Q19" s="134">
        <v>0.16844486371927622</v>
      </c>
      <c r="R19" s="134">
        <v>9.8200682076396872E-2</v>
      </c>
      <c r="S19" s="134">
        <v>0.10005642875203256</v>
      </c>
      <c r="T19" s="135">
        <v>0.10172025414981124</v>
      </c>
    </row>
    <row r="20" spans="1:20" x14ac:dyDescent="0.3">
      <c r="A20" s="29"/>
      <c r="B20" s="301" t="s">
        <v>82</v>
      </c>
      <c r="C20" s="136">
        <v>-49.185069441558561</v>
      </c>
      <c r="D20" s="137">
        <v>9.4244263072670531</v>
      </c>
      <c r="E20" s="137">
        <v>11.51103869897312</v>
      </c>
      <c r="F20" s="137">
        <v>4.4033672019516912</v>
      </c>
      <c r="G20" s="137">
        <v>14.066532283949829</v>
      </c>
      <c r="H20" s="137">
        <v>4.5450964060196108</v>
      </c>
      <c r="I20" s="137">
        <v>-14.087918950054378</v>
      </c>
      <c r="J20" s="137">
        <v>27.735726101558988</v>
      </c>
      <c r="K20" s="137">
        <v>5.291970802919721</v>
      </c>
      <c r="L20" s="137">
        <v>-41.913121261251185</v>
      </c>
      <c r="M20" s="137">
        <v>99.262111004170663</v>
      </c>
      <c r="N20" s="137">
        <v>8.1202704878441612</v>
      </c>
      <c r="O20" s="137">
        <v>-0.52044941812415813</v>
      </c>
      <c r="P20" s="137">
        <v>6.5662235794263779</v>
      </c>
      <c r="Q20" s="137">
        <v>18.305717560121227</v>
      </c>
      <c r="R20" s="137">
        <v>-41.701587149576504</v>
      </c>
      <c r="S20" s="137">
        <v>1.8897492730162169</v>
      </c>
      <c r="T20" s="138">
        <v>1.6628870513678784</v>
      </c>
    </row>
    <row r="21" spans="1:20" x14ac:dyDescent="0.3">
      <c r="A21" s="29"/>
      <c r="B21" s="33" t="s">
        <v>117</v>
      </c>
      <c r="C21" s="133">
        <v>3.1596959999999998</v>
      </c>
      <c r="D21" s="134">
        <v>3.2854580000000002</v>
      </c>
      <c r="E21" s="134">
        <v>3.4819089999999999</v>
      </c>
      <c r="F21" s="134">
        <v>3.3928699999999998</v>
      </c>
      <c r="G21" s="134">
        <v>3.5015099999999997</v>
      </c>
      <c r="H21" s="134">
        <v>3.664453</v>
      </c>
      <c r="I21" s="134">
        <v>3.8299760000000003</v>
      </c>
      <c r="J21" s="134">
        <v>3.9928639999999995</v>
      </c>
      <c r="K21" s="134">
        <v>4.2384310000000003</v>
      </c>
      <c r="L21" s="134">
        <v>2.7860339999999999</v>
      </c>
      <c r="M21" s="134">
        <v>2.876744</v>
      </c>
      <c r="N21" s="134">
        <v>3.1104410000000002</v>
      </c>
      <c r="O21" s="134">
        <v>3.045274</v>
      </c>
      <c r="P21" s="134">
        <v>3.5141010000000001</v>
      </c>
      <c r="Q21" s="134">
        <v>3.6908869200676584</v>
      </c>
      <c r="R21" s="134">
        <v>3.8911862139647293</v>
      </c>
      <c r="S21" s="134">
        <v>4.0926461854176654</v>
      </c>
      <c r="T21" s="135">
        <v>4.2687067267819812</v>
      </c>
    </row>
    <row r="22" spans="1:20" x14ac:dyDescent="0.3">
      <c r="A22" s="29"/>
      <c r="B22" s="301" t="s">
        <v>82</v>
      </c>
      <c r="C22" s="136">
        <v>14.907061791035225</v>
      </c>
      <c r="D22" s="137">
        <v>3.9801930312283185</v>
      </c>
      <c r="E22" s="137">
        <v>5.9794098722309119</v>
      </c>
      <c r="F22" s="137">
        <v>-2.5571891740996167</v>
      </c>
      <c r="G22" s="137">
        <v>3.2020089187030365</v>
      </c>
      <c r="H22" s="137">
        <v>4.6535066299967731</v>
      </c>
      <c r="I22" s="137">
        <v>4.5169906668198534</v>
      </c>
      <c r="J22" s="137">
        <v>4.2529770421537716</v>
      </c>
      <c r="K22" s="137">
        <v>6.1501468620018374</v>
      </c>
      <c r="L22" s="137">
        <v>-34.267326753697304</v>
      </c>
      <c r="M22" s="137">
        <v>3.2558827350994246</v>
      </c>
      <c r="N22" s="137">
        <v>8.1236634194770332</v>
      </c>
      <c r="O22" s="137">
        <v>-2.0951048420465246</v>
      </c>
      <c r="P22" s="137">
        <v>15.395232087490317</v>
      </c>
      <c r="Q22" s="137">
        <v>5.0307580820146747</v>
      </c>
      <c r="R22" s="137">
        <v>5.4268607582645512</v>
      </c>
      <c r="S22" s="137">
        <v>5.1773407998294774</v>
      </c>
      <c r="T22" s="138">
        <v>4.3018754465419029</v>
      </c>
    </row>
    <row r="23" spans="1:20" x14ac:dyDescent="0.3">
      <c r="A23" s="29"/>
      <c r="B23" s="33" t="s">
        <v>118</v>
      </c>
      <c r="C23" s="133">
        <v>1.7765269999999997</v>
      </c>
      <c r="D23" s="134">
        <v>2.119726</v>
      </c>
      <c r="E23" s="134">
        <v>2.39039</v>
      </c>
      <c r="F23" s="134">
        <v>2.7465110000000004</v>
      </c>
      <c r="G23" s="134">
        <v>3.1810009999999997</v>
      </c>
      <c r="H23" s="134">
        <v>3.4709639999999999</v>
      </c>
      <c r="I23" s="134">
        <v>3.5091540000000001</v>
      </c>
      <c r="J23" s="134">
        <v>3.6737909999999996</v>
      </c>
      <c r="K23" s="134">
        <v>3.7214399999999999</v>
      </c>
      <c r="L23" s="134">
        <v>2.3466669999999996</v>
      </c>
      <c r="M23" s="134">
        <v>2.4319520000000003</v>
      </c>
      <c r="N23" s="134">
        <v>2.5298459999999996</v>
      </c>
      <c r="O23" s="134">
        <v>2.3456519999999998</v>
      </c>
      <c r="P23" s="134">
        <v>2.5842010000000002</v>
      </c>
      <c r="Q23" s="134">
        <v>2.7331628831845118</v>
      </c>
      <c r="R23" s="134">
        <v>2.9068121529753963</v>
      </c>
      <c r="S23" s="134">
        <v>2.9840307371493431</v>
      </c>
      <c r="T23" s="135">
        <v>3.0564366544685151</v>
      </c>
    </row>
    <row r="24" spans="1:20" x14ac:dyDescent="0.3">
      <c r="A24" s="29"/>
      <c r="B24" s="301" t="s">
        <v>82</v>
      </c>
      <c r="C24" s="136">
        <v>-8.6749979437407703</v>
      </c>
      <c r="D24" s="137">
        <v>19.318535547165915</v>
      </c>
      <c r="E24" s="137">
        <v>12.768820121091107</v>
      </c>
      <c r="F24" s="137">
        <v>14.898029191889206</v>
      </c>
      <c r="G24" s="137">
        <v>15.819707257680715</v>
      </c>
      <c r="H24" s="137">
        <v>9.1154639687318628</v>
      </c>
      <c r="I24" s="137">
        <v>1.1002707028940684</v>
      </c>
      <c r="J24" s="137">
        <v>4.6916436269254458</v>
      </c>
      <c r="K24" s="137">
        <v>1.2969981144817622</v>
      </c>
      <c r="L24" s="137">
        <v>-36.94196332602435</v>
      </c>
      <c r="M24" s="137">
        <v>3.6343034610364811</v>
      </c>
      <c r="N24" s="137">
        <v>4.0253261577530841</v>
      </c>
      <c r="O24" s="137">
        <v>-7.2808384383871383</v>
      </c>
      <c r="P24" s="137">
        <v>10.169837640025037</v>
      </c>
      <c r="Q24" s="137">
        <v>5.764330374630755</v>
      </c>
      <c r="R24" s="137">
        <v>6.3534182634793712</v>
      </c>
      <c r="S24" s="137">
        <v>2.6564697032419593</v>
      </c>
      <c r="T24" s="138">
        <v>2.4264467660390698</v>
      </c>
    </row>
    <row r="25" spans="1:20" x14ac:dyDescent="0.3">
      <c r="A25" s="29"/>
      <c r="B25" s="33" t="s">
        <v>119</v>
      </c>
      <c r="C25" s="133">
        <v>2.0889310000000001</v>
      </c>
      <c r="D25" s="134">
        <v>2.12141</v>
      </c>
      <c r="E25" s="134">
        <v>2.1278950000000005</v>
      </c>
      <c r="F25" s="134">
        <v>2.2434859999999999</v>
      </c>
      <c r="G25" s="134">
        <v>2.3126980000000001</v>
      </c>
      <c r="H25" s="134">
        <v>2.3863729999999994</v>
      </c>
      <c r="I25" s="134">
        <v>2.4516200000000001</v>
      </c>
      <c r="J25" s="134">
        <v>2.5742409999999998</v>
      </c>
      <c r="K25" s="134">
        <v>2.6428159999999998</v>
      </c>
      <c r="L25" s="134">
        <v>2.7038500000000001</v>
      </c>
      <c r="M25" s="134">
        <v>2.7853189999999994</v>
      </c>
      <c r="N25" s="134">
        <v>2.8970739999999999</v>
      </c>
      <c r="O25" s="134">
        <v>2.9103410000000003</v>
      </c>
      <c r="P25" s="134">
        <v>2.917713</v>
      </c>
      <c r="Q25" s="134">
        <v>3.1494655869393036</v>
      </c>
      <c r="R25" s="134">
        <v>3.4138667315494566</v>
      </c>
      <c r="S25" s="134">
        <v>3.6977620143539705</v>
      </c>
      <c r="T25" s="135">
        <v>3.9265354238381178</v>
      </c>
    </row>
    <row r="26" spans="1:20" x14ac:dyDescent="0.3">
      <c r="A26" s="29"/>
      <c r="B26" s="301" t="s">
        <v>82</v>
      </c>
      <c r="C26" s="136">
        <v>4.4936766481683321</v>
      </c>
      <c r="D26" s="137">
        <v>1.5548144002841546</v>
      </c>
      <c r="E26" s="137">
        <v>0.30569291178983438</v>
      </c>
      <c r="F26" s="137">
        <v>5.4321759297333516</v>
      </c>
      <c r="G26" s="137">
        <v>3.0850203656274333</v>
      </c>
      <c r="H26" s="137">
        <v>3.1856731834419838</v>
      </c>
      <c r="I26" s="137">
        <v>2.7341492717190885</v>
      </c>
      <c r="J26" s="137">
        <v>5.0016315742243744</v>
      </c>
      <c r="K26" s="137">
        <v>2.6638919976800901</v>
      </c>
      <c r="L26" s="137">
        <v>2.3094305468106757</v>
      </c>
      <c r="M26" s="137">
        <v>3.0130739501081694</v>
      </c>
      <c r="N26" s="137">
        <v>4.0122872819953637</v>
      </c>
      <c r="O26" s="137">
        <v>0.45794480914191915</v>
      </c>
      <c r="P26" s="137">
        <v>0.25330365067186555</v>
      </c>
      <c r="Q26" s="137">
        <v>7.9429535029423182</v>
      </c>
      <c r="R26" s="137">
        <v>8.3951114026015397</v>
      </c>
      <c r="S26" s="137">
        <v>8.3159450889186193</v>
      </c>
      <c r="T26" s="138">
        <v>6.1868072795408402</v>
      </c>
    </row>
    <row r="27" spans="1:20" s="21" customFormat="1" x14ac:dyDescent="0.3">
      <c r="A27" s="74"/>
      <c r="B27" s="31"/>
      <c r="C27" s="142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4"/>
    </row>
    <row r="28" spans="1:20" s="21" customFormat="1" x14ac:dyDescent="0.3">
      <c r="A28" s="29"/>
      <c r="B28" s="131"/>
      <c r="C28" s="334"/>
      <c r="D28" s="302"/>
      <c r="E28" s="302"/>
      <c r="F28" s="303"/>
      <c r="G28" s="303"/>
      <c r="H28" s="303"/>
      <c r="I28" s="303"/>
      <c r="J28" s="303"/>
      <c r="K28" s="335"/>
      <c r="L28" s="303"/>
      <c r="M28" s="303"/>
      <c r="N28" s="303"/>
      <c r="O28" s="303"/>
      <c r="P28" s="303"/>
      <c r="Q28" s="303"/>
      <c r="R28" s="303"/>
      <c r="S28" s="303"/>
      <c r="T28" s="304"/>
    </row>
    <row r="29" spans="1:20" x14ac:dyDescent="0.3">
      <c r="A29" s="29"/>
      <c r="B29" s="7" t="s">
        <v>120</v>
      </c>
      <c r="C29" s="336"/>
      <c r="D29" s="305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6"/>
    </row>
    <row r="30" spans="1:20" x14ac:dyDescent="0.3">
      <c r="A30" s="29"/>
      <c r="B30" s="7"/>
      <c r="C30" s="336"/>
      <c r="D30" s="305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6"/>
    </row>
    <row r="31" spans="1:20" x14ac:dyDescent="0.3">
      <c r="A31" s="29"/>
      <c r="B31" s="38" t="s">
        <v>121</v>
      </c>
      <c r="C31" s="310" t="s">
        <v>4</v>
      </c>
      <c r="D31" s="311" t="s">
        <v>4</v>
      </c>
      <c r="E31" s="311" t="s">
        <v>4</v>
      </c>
      <c r="F31" s="311">
        <f>'General government'!F32+'General government'!F33</f>
        <v>1996.9297288399998</v>
      </c>
      <c r="G31" s="311">
        <f>'General government'!G32+'General government'!G33</f>
        <v>1919.9631082700002</v>
      </c>
      <c r="H31" s="311">
        <f>'General government'!H32+'General government'!H33</f>
        <v>1934.0444355099999</v>
      </c>
      <c r="I31" s="311">
        <f>'General government'!I32+'General government'!I33</f>
        <v>1896.9747779499999</v>
      </c>
      <c r="J31" s="311">
        <f>'General government'!J32+'General government'!J33</f>
        <v>4096.2634809400006</v>
      </c>
      <c r="K31" s="311">
        <f>'General government'!K32+'General government'!K33</f>
        <v>1289.3982751899998</v>
      </c>
      <c r="L31" s="311">
        <f>'General government'!L32+'General government'!L33</f>
        <v>1438.9757884800001</v>
      </c>
      <c r="M31" s="311">
        <f>'General government'!M32+'General government'!M33</f>
        <v>2068.5454288000001</v>
      </c>
      <c r="N31" s="311">
        <f>'General government'!N32+'General government'!N33</f>
        <v>2185.6188074299998</v>
      </c>
      <c r="O31" s="311">
        <f>'General government'!O32+'General government'!O33</f>
        <v>2469.3940564599998</v>
      </c>
      <c r="P31" s="311">
        <f>'General government'!P32+'General government'!P33</f>
        <v>2563.9349872399998</v>
      </c>
      <c r="Q31" s="311">
        <f>'General government'!Q32+'General government'!Q33</f>
        <v>2554.8147162147425</v>
      </c>
      <c r="R31" s="311">
        <f>'General government'!R32+'General government'!R33</f>
        <v>4616.9961835141476</v>
      </c>
      <c r="S31" s="311">
        <f>'General government'!S32+'General government'!S33</f>
        <v>2411.2473490630437</v>
      </c>
      <c r="T31" s="312">
        <f>'General government'!T32+'General government'!T33</f>
        <v>1825.1523412549091</v>
      </c>
    </row>
    <row r="32" spans="1:20" x14ac:dyDescent="0.3">
      <c r="A32" s="29"/>
      <c r="B32" s="148" t="s">
        <v>122</v>
      </c>
      <c r="C32" s="310" t="s">
        <v>4</v>
      </c>
      <c r="D32" s="311" t="s">
        <v>4</v>
      </c>
      <c r="E32" s="311" t="s">
        <v>4</v>
      </c>
      <c r="F32" s="311">
        <f>'General government'!F36+'General government'!F40</f>
        <v>927.40472384999987</v>
      </c>
      <c r="G32" s="311">
        <f>'General government'!G36+'General government'!G40</f>
        <v>913.69804933</v>
      </c>
      <c r="H32" s="311">
        <f>'General government'!H36+'General government'!H40</f>
        <v>1103.36847369</v>
      </c>
      <c r="I32" s="311">
        <f>'General government'!I36+'General government'!I40</f>
        <v>1145.9282930100001</v>
      </c>
      <c r="J32" s="311">
        <f>'General government'!J36+'General government'!J40</f>
        <v>2653.7189340700006</v>
      </c>
      <c r="K32" s="311">
        <f>'General government'!K36+'General government'!K40</f>
        <v>577.52535250000005</v>
      </c>
      <c r="L32" s="311">
        <f>'General government'!L36+'General government'!L40</f>
        <v>654.40260884000008</v>
      </c>
      <c r="M32" s="311">
        <f>'General government'!M36+'General government'!M40</f>
        <v>998.12183404999996</v>
      </c>
      <c r="N32" s="311">
        <f>'General government'!N36+'General government'!N40</f>
        <v>1019.30771439</v>
      </c>
      <c r="O32" s="311">
        <f>'General government'!O36+'General government'!O40</f>
        <v>1051.0968033300001</v>
      </c>
      <c r="P32" s="311">
        <f>'General government'!P36+'General government'!P40</f>
        <v>1189.9273948</v>
      </c>
      <c r="Q32" s="311">
        <f>'General government'!Q36+'General government'!Q40</f>
        <v>1572.5035608062442</v>
      </c>
      <c r="R32" s="311">
        <f>'General government'!R36+'General government'!R40</f>
        <v>2902.9944792665287</v>
      </c>
      <c r="S32" s="311">
        <f>'General government'!S36+'General government'!S40</f>
        <v>1192.8725618768904</v>
      </c>
      <c r="T32" s="312">
        <f>'General government'!T36+'General government'!T40</f>
        <v>852.30649843964954</v>
      </c>
    </row>
    <row r="33" spans="1:20" x14ac:dyDescent="0.3">
      <c r="A33" s="29"/>
      <c r="B33" s="148" t="s">
        <v>123</v>
      </c>
      <c r="C33" s="310" t="s">
        <v>4</v>
      </c>
      <c r="D33" s="311" t="s">
        <v>4</v>
      </c>
      <c r="E33" s="311" t="s">
        <v>4</v>
      </c>
      <c r="F33" s="311">
        <f>'General government'!F37+'General government'!F41</f>
        <v>1069.5250049900001</v>
      </c>
      <c r="G33" s="311">
        <f>'General government'!G37+'General government'!G41</f>
        <v>1006.2650589400001</v>
      </c>
      <c r="H33" s="311">
        <f>'General government'!H37+'General government'!H41</f>
        <v>830.67596182</v>
      </c>
      <c r="I33" s="311">
        <f>'General government'!I37+'General government'!I41</f>
        <v>751.0464849399998</v>
      </c>
      <c r="J33" s="311">
        <f>'General government'!J37+'General government'!J41</f>
        <v>1442.5445468699997</v>
      </c>
      <c r="K33" s="311">
        <f>'General government'!K37+'General government'!K41</f>
        <v>711.87292268999988</v>
      </c>
      <c r="L33" s="311">
        <f>'General government'!L37+'General government'!L41</f>
        <v>784.57317963999992</v>
      </c>
      <c r="M33" s="311">
        <f>'General government'!M37+'General government'!M41</f>
        <v>1070.4235947500001</v>
      </c>
      <c r="N33" s="311">
        <f>'General government'!N37+'General government'!N41</f>
        <v>1166.3110930400001</v>
      </c>
      <c r="O33" s="311">
        <f>'General government'!O37+'General government'!O41</f>
        <v>1418.2972531299997</v>
      </c>
      <c r="P33" s="311">
        <f>'General government'!P37+'General government'!P41</f>
        <v>1374.0075924399996</v>
      </c>
      <c r="Q33" s="311">
        <f>'General government'!Q37+'General government'!Q41</f>
        <v>982.31115540849851</v>
      </c>
      <c r="R33" s="311">
        <f>'General government'!R37+'General government'!R41</f>
        <v>1714.0017042476193</v>
      </c>
      <c r="S33" s="311">
        <f>'General government'!S37+'General government'!S41</f>
        <v>1218.3747871861533</v>
      </c>
      <c r="T33" s="312">
        <f>'General government'!T37+'General government'!T41</f>
        <v>972.84584281525952</v>
      </c>
    </row>
    <row r="34" spans="1:20" x14ac:dyDescent="0.3">
      <c r="A34" s="29"/>
      <c r="B34" s="149"/>
      <c r="C34" s="310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2"/>
    </row>
    <row r="35" spans="1:20" x14ac:dyDescent="0.3">
      <c r="A35" s="29"/>
      <c r="B35" s="38" t="s">
        <v>124</v>
      </c>
      <c r="C35" s="310" t="s">
        <v>4</v>
      </c>
      <c r="D35" s="311" t="s">
        <v>4</v>
      </c>
      <c r="E35" s="311" t="s">
        <v>4</v>
      </c>
      <c r="F35" s="311">
        <f>'General government'!F36+'General government'!F37</f>
        <v>713.55979961999992</v>
      </c>
      <c r="G35" s="311">
        <f>'General government'!G36+'General government'!G37</f>
        <v>754.87396156000011</v>
      </c>
      <c r="H35" s="311">
        <f>'General government'!H36+'General government'!H37</f>
        <v>829.9633594899999</v>
      </c>
      <c r="I35" s="311">
        <f>'General government'!I36+'General government'!I37</f>
        <v>821.80890164999994</v>
      </c>
      <c r="J35" s="311">
        <f>'General government'!J36+'General government'!J37</f>
        <v>1279.72196998</v>
      </c>
      <c r="K35" s="311">
        <f>'General government'!K36+'General government'!K37</f>
        <v>928.51191842999992</v>
      </c>
      <c r="L35" s="311">
        <f>'General government'!L36+'General government'!L37</f>
        <v>894.16106428000001</v>
      </c>
      <c r="M35" s="311">
        <f>'General government'!M36+'General government'!M37</f>
        <v>1060.47766409</v>
      </c>
      <c r="N35" s="311">
        <f>'General government'!N36+'General government'!N37</f>
        <v>1239.5783225099999</v>
      </c>
      <c r="O35" s="311">
        <f>'General government'!O36+'General government'!O37</f>
        <v>1569.26203661</v>
      </c>
      <c r="P35" s="311">
        <f>'General government'!P36+'General government'!P37</f>
        <v>1758.9082200899998</v>
      </c>
      <c r="Q35" s="311">
        <f>'General government'!Q36+'General government'!Q37</f>
        <v>1157.3325534247911</v>
      </c>
      <c r="R35" s="311">
        <f>'General government'!R36+'General government'!R37</f>
        <v>1646.473688655296</v>
      </c>
      <c r="S35" s="311">
        <f>'General government'!S36+'General government'!S37</f>
        <v>1300.4826796238433</v>
      </c>
      <c r="T35" s="312">
        <f>'General government'!T36+'General government'!T37</f>
        <v>999.23400852275302</v>
      </c>
    </row>
    <row r="36" spans="1:20" x14ac:dyDescent="0.3">
      <c r="A36" s="29"/>
      <c r="B36" s="148" t="s">
        <v>122</v>
      </c>
      <c r="C36" s="310" t="s">
        <v>4</v>
      </c>
      <c r="D36" s="311" t="s">
        <v>4</v>
      </c>
      <c r="E36" s="311" t="s">
        <v>4</v>
      </c>
      <c r="F36" s="311">
        <v>145.70809191000001</v>
      </c>
      <c r="G36" s="311">
        <v>170.38005935999999</v>
      </c>
      <c r="H36" s="311">
        <v>242.75551082999996</v>
      </c>
      <c r="I36" s="311">
        <v>310.03753741000003</v>
      </c>
      <c r="J36" s="311">
        <v>649.43352173000017</v>
      </c>
      <c r="K36" s="311">
        <v>289.46364584999998</v>
      </c>
      <c r="L36" s="311">
        <v>221.15885648000003</v>
      </c>
      <c r="M36" s="311">
        <v>261.57906390999995</v>
      </c>
      <c r="N36" s="311">
        <v>404.95861369000005</v>
      </c>
      <c r="O36" s="311">
        <v>434.14015146000008</v>
      </c>
      <c r="P36" s="311">
        <v>578.81978762000017</v>
      </c>
      <c r="Q36" s="311">
        <v>459.89975212100035</v>
      </c>
      <c r="R36" s="311">
        <v>838.52796178523067</v>
      </c>
      <c r="S36" s="311">
        <v>475.84406761506585</v>
      </c>
      <c r="T36" s="312">
        <v>242.31587174286031</v>
      </c>
    </row>
    <row r="37" spans="1:20" x14ac:dyDescent="0.3">
      <c r="A37" s="29"/>
      <c r="B37" s="148" t="s">
        <v>123</v>
      </c>
      <c r="C37" s="310" t="s">
        <v>4</v>
      </c>
      <c r="D37" s="311" t="s">
        <v>4</v>
      </c>
      <c r="E37" s="311" t="s">
        <v>4</v>
      </c>
      <c r="F37" s="311">
        <v>567.85170770999991</v>
      </c>
      <c r="G37" s="311">
        <v>584.49390220000009</v>
      </c>
      <c r="H37" s="311">
        <v>587.20784865999997</v>
      </c>
      <c r="I37" s="311">
        <v>511.77136423999991</v>
      </c>
      <c r="J37" s="311">
        <v>630.28844824999987</v>
      </c>
      <c r="K37" s="311">
        <v>639.04827257999989</v>
      </c>
      <c r="L37" s="311">
        <v>673.00220779999995</v>
      </c>
      <c r="M37" s="311">
        <v>798.89860018000013</v>
      </c>
      <c r="N37" s="311">
        <v>834.61970881999991</v>
      </c>
      <c r="O37" s="311">
        <v>1135.1218851499998</v>
      </c>
      <c r="P37" s="311">
        <v>1180.0884324699996</v>
      </c>
      <c r="Q37" s="311">
        <v>697.4328013037906</v>
      </c>
      <c r="R37" s="311">
        <v>807.94572687006541</v>
      </c>
      <c r="S37" s="311">
        <v>824.6386120087775</v>
      </c>
      <c r="T37" s="312">
        <v>756.91813677989273</v>
      </c>
    </row>
    <row r="38" spans="1:20" x14ac:dyDescent="0.3">
      <c r="A38" s="29"/>
      <c r="B38" s="149"/>
      <c r="C38" s="310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2"/>
    </row>
    <row r="39" spans="1:20" x14ac:dyDescent="0.3">
      <c r="A39" s="29"/>
      <c r="B39" s="38" t="s">
        <v>125</v>
      </c>
      <c r="C39" s="310" t="s">
        <v>4</v>
      </c>
      <c r="D39" s="311" t="s">
        <v>4</v>
      </c>
      <c r="E39" s="311" t="s">
        <v>4</v>
      </c>
      <c r="F39" s="311">
        <f>'General government'!F40+'General government'!F41</f>
        <v>1283.3699292199999</v>
      </c>
      <c r="G39" s="311">
        <f>'General government'!G40+'General government'!G41</f>
        <v>1165.08914671</v>
      </c>
      <c r="H39" s="311">
        <f>'General government'!H40+'General government'!H41</f>
        <v>1104.08107602</v>
      </c>
      <c r="I39" s="311">
        <f>'General government'!I40+'General government'!I41</f>
        <v>1075.1658763</v>
      </c>
      <c r="J39" s="311">
        <f>'General government'!J40+'General government'!J41</f>
        <v>2816.5415109599999</v>
      </c>
      <c r="K39" s="311">
        <f>'General government'!K40+'General government'!K41</f>
        <v>360.88635676000001</v>
      </c>
      <c r="L39" s="311">
        <f>'General government'!L40+'General government'!L41</f>
        <v>544.81472420000011</v>
      </c>
      <c r="M39" s="311">
        <f>'General government'!M40+'General government'!M41</f>
        <v>1008.06776471</v>
      </c>
      <c r="N39" s="311">
        <f>'General government'!N40+'General government'!N41</f>
        <v>946.04048491999993</v>
      </c>
      <c r="O39" s="311">
        <f>'General government'!O40+'General government'!O41</f>
        <v>900.13201985000001</v>
      </c>
      <c r="P39" s="311">
        <f>'General government'!P40+'General government'!P41</f>
        <v>805.02676714999984</v>
      </c>
      <c r="Q39" s="311">
        <f>'General government'!Q40+'General government'!Q41</f>
        <v>1397.4821627899516</v>
      </c>
      <c r="R39" s="311">
        <f>'General government'!R40+'General government'!R41</f>
        <v>2970.522494858852</v>
      </c>
      <c r="S39" s="311">
        <f>'General government'!S40+'General government'!S41</f>
        <v>1110.7646694392006</v>
      </c>
      <c r="T39" s="312">
        <f>'General government'!T40+'General government'!T41</f>
        <v>825.91833273215605</v>
      </c>
    </row>
    <row r="40" spans="1:20" x14ac:dyDescent="0.3">
      <c r="A40" s="29"/>
      <c r="B40" s="148" t="s">
        <v>122</v>
      </c>
      <c r="C40" s="310" t="s">
        <v>4</v>
      </c>
      <c r="D40" s="311" t="s">
        <v>4</v>
      </c>
      <c r="E40" s="311" t="s">
        <v>4</v>
      </c>
      <c r="F40" s="311">
        <v>781.69663193999986</v>
      </c>
      <c r="G40" s="311">
        <v>743.31798996999999</v>
      </c>
      <c r="H40" s="311">
        <v>860.61296285999993</v>
      </c>
      <c r="I40" s="311">
        <v>835.89075560000003</v>
      </c>
      <c r="J40" s="311">
        <v>2004.2854123400002</v>
      </c>
      <c r="K40" s="311">
        <v>288.06170665000002</v>
      </c>
      <c r="L40" s="311">
        <v>433.24375236000009</v>
      </c>
      <c r="M40" s="311">
        <v>736.54277014000002</v>
      </c>
      <c r="N40" s="311">
        <v>614.34910069999989</v>
      </c>
      <c r="O40" s="311">
        <v>616.95665186999997</v>
      </c>
      <c r="P40" s="311">
        <v>611.10760717999983</v>
      </c>
      <c r="Q40" s="311">
        <v>1112.6038086852438</v>
      </c>
      <c r="R40" s="311">
        <v>2064.4665174812981</v>
      </c>
      <c r="S40" s="311">
        <v>717.02849426182456</v>
      </c>
      <c r="T40" s="312">
        <v>609.99062669678926</v>
      </c>
    </row>
    <row r="41" spans="1:20" x14ac:dyDescent="0.3">
      <c r="A41" s="29"/>
      <c r="B41" s="148" t="s">
        <v>123</v>
      </c>
      <c r="C41" s="310" t="s">
        <v>4</v>
      </c>
      <c r="D41" s="311" t="s">
        <v>4</v>
      </c>
      <c r="E41" s="311" t="s">
        <v>4</v>
      </c>
      <c r="F41" s="311">
        <v>501.67329728000004</v>
      </c>
      <c r="G41" s="311">
        <v>421.77115674000004</v>
      </c>
      <c r="H41" s="311">
        <v>243.46811316000003</v>
      </c>
      <c r="I41" s="311">
        <v>239.27512069999995</v>
      </c>
      <c r="J41" s="311">
        <v>812.25609861999988</v>
      </c>
      <c r="K41" s="311">
        <v>72.824650109999993</v>
      </c>
      <c r="L41" s="311">
        <v>111.57097184000001</v>
      </c>
      <c r="M41" s="311">
        <v>271.52499456999999</v>
      </c>
      <c r="N41" s="311">
        <v>331.69138422000009</v>
      </c>
      <c r="O41" s="311">
        <v>283.17536797999998</v>
      </c>
      <c r="P41" s="311">
        <v>193.91915996999998</v>
      </c>
      <c r="Q41" s="311">
        <v>284.87835410470785</v>
      </c>
      <c r="R41" s="311">
        <v>906.05597737755375</v>
      </c>
      <c r="S41" s="311">
        <v>393.73617517737591</v>
      </c>
      <c r="T41" s="312">
        <v>215.92770603536681</v>
      </c>
    </row>
    <row r="42" spans="1:20" x14ac:dyDescent="0.3">
      <c r="A42" s="74"/>
      <c r="B42" s="73"/>
      <c r="C42" s="313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5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zoomScaleNormal="100" workbookViewId="0">
      <selection activeCell="B8" sqref="B8:B28"/>
    </sheetView>
  </sheetViews>
  <sheetFormatPr defaultColWidth="9.125" defaultRowHeight="15.6" x14ac:dyDescent="0.3"/>
  <cols>
    <col min="1" max="1" width="5.75" style="11" customWidth="1"/>
    <col min="2" max="2" width="75.75" style="11" customWidth="1"/>
    <col min="3" max="6" width="11.125" style="11" customWidth="1"/>
    <col min="7" max="7" width="11.125" style="172" customWidth="1"/>
    <col min="8" max="20" width="11.125" style="11" customWidth="1"/>
    <col min="21" max="16384" width="9.125" style="11"/>
  </cols>
  <sheetData>
    <row r="1" spans="1:20" x14ac:dyDescent="0.3">
      <c r="A1" s="417" t="str">
        <f>'Summary indicators'!A1:M1</f>
        <v>59th meeting of the Macroeconomic Forecast Committee, March 17th 2022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9"/>
      <c r="R1" s="419"/>
      <c r="S1" s="348"/>
    </row>
    <row r="2" spans="1:20" ht="18" x14ac:dyDescent="0.35">
      <c r="A2" s="395" t="s">
        <v>46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346"/>
    </row>
    <row r="3" spans="1:20" x14ac:dyDescent="0.3">
      <c r="A3" s="415" t="s">
        <v>16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351"/>
    </row>
    <row r="4" spans="1:20" x14ac:dyDescent="0.3">
      <c r="A4" s="103"/>
      <c r="B4" s="85"/>
      <c r="C4" s="332"/>
      <c r="D4" s="104"/>
      <c r="E4" s="333"/>
      <c r="F4" s="333"/>
      <c r="G4" s="333"/>
      <c r="H4" s="333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85"/>
    </row>
    <row r="5" spans="1:20" s="21" customFormat="1" x14ac:dyDescent="0.3">
      <c r="A5" s="29"/>
      <c r="B5" s="130"/>
      <c r="C5" s="87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18">
        <v>2024</v>
      </c>
      <c r="T5" s="20">
        <v>2025</v>
      </c>
    </row>
    <row r="6" spans="1:20" s="21" customFormat="1" x14ac:dyDescent="0.3">
      <c r="A6" s="74"/>
      <c r="B6" s="152"/>
      <c r="C6" s="173" t="s">
        <v>20</v>
      </c>
      <c r="D6" s="9" t="s">
        <v>20</v>
      </c>
      <c r="E6" s="9" t="s">
        <v>20</v>
      </c>
      <c r="F6" s="9" t="s">
        <v>20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9" t="s">
        <v>20</v>
      </c>
      <c r="N6" s="9" t="s">
        <v>20</v>
      </c>
      <c r="O6" s="9" t="s">
        <v>20</v>
      </c>
      <c r="P6" s="9" t="s">
        <v>21</v>
      </c>
      <c r="Q6" s="9" t="s">
        <v>21</v>
      </c>
      <c r="R6" s="9" t="s">
        <v>21</v>
      </c>
      <c r="S6" s="9" t="s">
        <v>21</v>
      </c>
      <c r="T6" s="151" t="s">
        <v>21</v>
      </c>
    </row>
    <row r="7" spans="1:20" s="21" customFormat="1" x14ac:dyDescent="0.3">
      <c r="A7" s="29"/>
      <c r="B7" s="153"/>
      <c r="C7" s="32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</row>
    <row r="8" spans="1:20" s="21" customFormat="1" x14ac:dyDescent="0.3">
      <c r="A8" s="29"/>
      <c r="B8" s="154" t="s">
        <v>127</v>
      </c>
      <c r="C8" s="155">
        <v>39.603384000000005</v>
      </c>
      <c r="D8" s="156">
        <v>40.107374100000008</v>
      </c>
      <c r="E8" s="156">
        <v>41.338436000000002</v>
      </c>
      <c r="F8" s="156">
        <v>41.593754999999994</v>
      </c>
      <c r="G8" s="156">
        <v>42.734396000000004</v>
      </c>
      <c r="H8" s="156">
        <v>42.856072000000005</v>
      </c>
      <c r="I8" s="156">
        <v>43.786647999999992</v>
      </c>
      <c r="J8" s="156">
        <v>46.055055000000003</v>
      </c>
      <c r="K8" s="156">
        <v>47.508282000000001</v>
      </c>
      <c r="L8" s="156">
        <v>49.888192000000004</v>
      </c>
      <c r="M8" s="156">
        <v>54.604996</v>
      </c>
      <c r="N8" s="156">
        <v>57.325637</v>
      </c>
      <c r="O8" s="156">
        <v>58.454547999999996</v>
      </c>
      <c r="P8" s="156">
        <v>59.561702999999994</v>
      </c>
      <c r="Q8" s="156">
        <v>63.372755492168594</v>
      </c>
      <c r="R8" s="156">
        <v>69.221891605147903</v>
      </c>
      <c r="S8" s="156">
        <v>72.684980524303043</v>
      </c>
      <c r="T8" s="157">
        <v>75.495039148567741</v>
      </c>
    </row>
    <row r="9" spans="1:20" s="21" customFormat="1" x14ac:dyDescent="0.3">
      <c r="A9" s="29"/>
      <c r="B9" s="158" t="s">
        <v>88</v>
      </c>
      <c r="C9" s="159">
        <v>11.555528639293765</v>
      </c>
      <c r="D9" s="160">
        <v>1.2725935238261599</v>
      </c>
      <c r="E9" s="160">
        <v>3.0694153572123017</v>
      </c>
      <c r="F9" s="160">
        <v>0.61763101052008107</v>
      </c>
      <c r="G9" s="160">
        <v>2.7423371609512026</v>
      </c>
      <c r="H9" s="160">
        <v>0.28472614893166881</v>
      </c>
      <c r="I9" s="160">
        <v>2.1713982560043865</v>
      </c>
      <c r="J9" s="160">
        <v>5.1805906677305114</v>
      </c>
      <c r="K9" s="160">
        <v>3.15541258174592</v>
      </c>
      <c r="L9" s="160">
        <v>5.009463402612635</v>
      </c>
      <c r="M9" s="160">
        <v>9.4547503345079988</v>
      </c>
      <c r="N9" s="160">
        <v>4.9824030753523152</v>
      </c>
      <c r="O9" s="160">
        <v>1.9692951689311178</v>
      </c>
      <c r="P9" s="160">
        <v>1.8940442410058544</v>
      </c>
      <c r="Q9" s="160">
        <v>6.398494838484714</v>
      </c>
      <c r="R9" s="160">
        <v>9.2297329783965765</v>
      </c>
      <c r="S9" s="160">
        <v>5.0028810811890478</v>
      </c>
      <c r="T9" s="161">
        <v>3.8660788019680759</v>
      </c>
    </row>
    <row r="10" spans="1:20" s="21" customFormat="1" x14ac:dyDescent="0.3">
      <c r="A10" s="29"/>
      <c r="B10" s="154" t="s">
        <v>128</v>
      </c>
      <c r="C10" s="97">
        <v>327.43</v>
      </c>
      <c r="D10" s="98">
        <v>339.91</v>
      </c>
      <c r="E10" s="98">
        <v>340.14</v>
      </c>
      <c r="F10" s="98">
        <v>348.32</v>
      </c>
      <c r="G10" s="98">
        <v>357.02</v>
      </c>
      <c r="H10" s="98">
        <v>373.47</v>
      </c>
      <c r="I10" s="98">
        <v>384.12</v>
      </c>
      <c r="J10" s="98">
        <v>420.1</v>
      </c>
      <c r="K10" s="98">
        <v>427.08</v>
      </c>
      <c r="L10" s="98">
        <v>448.36</v>
      </c>
      <c r="M10" s="98">
        <v>476.4</v>
      </c>
      <c r="N10" s="98">
        <v>504.06</v>
      </c>
      <c r="O10" s="98">
        <v>530.65</v>
      </c>
      <c r="P10" s="98">
        <v>545.17999999999995</v>
      </c>
      <c r="Q10" s="98">
        <v>582.43281951897916</v>
      </c>
      <c r="R10" s="98">
        <v>640.33040641708601</v>
      </c>
      <c r="S10" s="98">
        <v>680.18155967611972</v>
      </c>
      <c r="T10" s="99">
        <v>709.18754704911134</v>
      </c>
    </row>
    <row r="11" spans="1:20" s="21" customFormat="1" x14ac:dyDescent="0.3">
      <c r="A11" s="29"/>
      <c r="B11" s="158" t="s">
        <v>88</v>
      </c>
      <c r="C11" s="162">
        <v>11.401061513336952</v>
      </c>
      <c r="D11" s="163">
        <v>3.8115016950187819</v>
      </c>
      <c r="E11" s="163">
        <v>6.7664970139147407E-2</v>
      </c>
      <c r="F11" s="163">
        <v>2.4048921032516102</v>
      </c>
      <c r="G11" s="163">
        <v>2.4977032613688444</v>
      </c>
      <c r="H11" s="163">
        <v>4.6075850092431869</v>
      </c>
      <c r="I11" s="163">
        <v>2.8516346694513528</v>
      </c>
      <c r="J11" s="163">
        <v>9.3668645215037039</v>
      </c>
      <c r="K11" s="163">
        <v>1.6615091644846425</v>
      </c>
      <c r="L11" s="163">
        <v>4.9826730354968651</v>
      </c>
      <c r="M11" s="163">
        <v>6.2539031135694367</v>
      </c>
      <c r="N11" s="163">
        <v>5.8060453400503809</v>
      </c>
      <c r="O11" s="163">
        <v>5.2751656548823522</v>
      </c>
      <c r="P11" s="163">
        <v>2.7381513238481148</v>
      </c>
      <c r="Q11" s="163">
        <v>6.8331229170144114</v>
      </c>
      <c r="R11" s="163">
        <v>9.9406463643177734</v>
      </c>
      <c r="S11" s="163">
        <v>6.2235297370957898</v>
      </c>
      <c r="T11" s="164">
        <v>4.2644477728569052</v>
      </c>
    </row>
    <row r="12" spans="1:20" s="21" customFormat="1" x14ac:dyDescent="0.3">
      <c r="A12" s="29"/>
      <c r="B12" s="158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7"/>
    </row>
    <row r="13" spans="1:20" x14ac:dyDescent="0.3">
      <c r="A13" s="29"/>
      <c r="B13" s="154" t="s">
        <v>129</v>
      </c>
      <c r="C13" s="155">
        <v>44.179961226212619</v>
      </c>
      <c r="D13" s="156">
        <v>44.027345048417402</v>
      </c>
      <c r="E13" s="156">
        <v>44.945854099293285</v>
      </c>
      <c r="F13" s="156">
        <v>43.522269983757127</v>
      </c>
      <c r="G13" s="156">
        <v>43.155703058853803</v>
      </c>
      <c r="H13" s="156">
        <v>42.685685264940943</v>
      </c>
      <c r="I13" s="156">
        <v>43.642699333516248</v>
      </c>
      <c r="J13" s="156">
        <v>46.055055000000003</v>
      </c>
      <c r="K13" s="156">
        <v>47.756365116521458</v>
      </c>
      <c r="L13" s="156">
        <v>49.501037942175564</v>
      </c>
      <c r="M13" s="156">
        <v>52.862722147735887</v>
      </c>
      <c r="N13" s="156">
        <v>54.049378633630241</v>
      </c>
      <c r="O13" s="156">
        <v>54.068887932801701</v>
      </c>
      <c r="P13" s="156">
        <v>53.405695930781171</v>
      </c>
      <c r="Q13" s="156">
        <v>52.385548843270044</v>
      </c>
      <c r="R13" s="156">
        <v>53.739411280482493</v>
      </c>
      <c r="S13" s="156">
        <v>55.278023755461135</v>
      </c>
      <c r="T13" s="157">
        <v>56.255550164721278</v>
      </c>
    </row>
    <row r="14" spans="1:20" s="21" customFormat="1" x14ac:dyDescent="0.3">
      <c r="A14" s="29"/>
      <c r="B14" s="158" t="s">
        <v>88</v>
      </c>
      <c r="C14" s="162">
        <f>100*((1+Households!C9/100)/(1+'Price inflation'!C10/100)-1)</f>
        <v>6.662258133917387</v>
      </c>
      <c r="D14" s="163">
        <f>100*((1+Households!D9/100)/(1+'Price inflation'!D10/100)-1)</f>
        <v>-0.34544208179309033</v>
      </c>
      <c r="E14" s="163">
        <f>100*((1+Households!E9/100)/(1+'Price inflation'!E10/100)-1)</f>
        <v>2.0862240270581367</v>
      </c>
      <c r="F14" s="163">
        <f>100*((1+Households!F9/100)/(1+'Price inflation'!F10/100)-1)</f>
        <v>-3.1673313235770495</v>
      </c>
      <c r="G14" s="163">
        <f>100*((1+Households!G9/100)/(1+'Price inflation'!G10/100)-1)</f>
        <v>-0.84225139231048907</v>
      </c>
      <c r="H14" s="163">
        <f>100*((1+Households!H9/100)/(1+'Price inflation'!H10/100)-1)</f>
        <v>-1.0891209286334025</v>
      </c>
      <c r="I14" s="163">
        <f>100*((1+Households!I9/100)/(1+'Price inflation'!I10/100)-1)</f>
        <v>2.242002354267747</v>
      </c>
      <c r="J14" s="163">
        <f>100*((1+Households!J9/100)/(1+'Price inflation'!J10/100)-1)</f>
        <v>5.527512512570798</v>
      </c>
      <c r="K14" s="163">
        <f>100*((1+Households!K9/100)/(1+'Price inflation'!K10/100)-1)</f>
        <v>3.6940790028835435</v>
      </c>
      <c r="L14" s="163">
        <f>100*((1+Households!L9/100)/(1+'Price inflation'!L10/100)-1)</f>
        <v>3.6532780947571064</v>
      </c>
      <c r="M14" s="163">
        <f>100*((1+Households!M9/100)/(1+'Price inflation'!M10/100)-1)</f>
        <v>6.7911388231641778</v>
      </c>
      <c r="N14" s="163">
        <f>100*((1+Households!N9/100)/(1+'Price inflation'!N10/100)-1)</f>
        <v>2.244788837354994</v>
      </c>
      <c r="O14" s="163">
        <f>100*((1+Households!O9/100)/(1+'Price inflation'!O10/100)-1)</f>
        <v>3.6095325542406798E-2</v>
      </c>
      <c r="P14" s="163">
        <f>100*((1+Households!P9/100)/(1+'Price inflation'!P10/100)-1)</f>
        <v>-1.226568600494915</v>
      </c>
      <c r="Q14" s="163">
        <f>100*((1+Households!Q9/100)/(1+'Price inflation'!Q10/100)-1)</f>
        <v>-1.9101840538382708</v>
      </c>
      <c r="R14" s="163">
        <f>100*((1+Households!R9/100)/(1+'Price inflation'!R10/100)-1)</f>
        <v>2.5844196865494551</v>
      </c>
      <c r="S14" s="163">
        <f>100*((1+Households!S9/100)/(1+'Price inflation'!S10/100)-1)</f>
        <v>2.8630988660224732</v>
      </c>
      <c r="T14" s="164">
        <f>100*((1+Households!T9/100)/(1+'Price inflation'!T10/100)-1)</f>
        <v>1.7683816150601217</v>
      </c>
    </row>
    <row r="15" spans="1:20" s="21" customFormat="1" x14ac:dyDescent="0.3">
      <c r="A15" s="29"/>
      <c r="B15" s="154" t="s">
        <v>130</v>
      </c>
      <c r="C15" s="97">
        <v>365.26789489248682</v>
      </c>
      <c r="D15" s="98">
        <v>373.13175422789789</v>
      </c>
      <c r="E15" s="98">
        <v>369.82247739932922</v>
      </c>
      <c r="F15" s="98">
        <v>364.47002875172683</v>
      </c>
      <c r="G15" s="98">
        <v>360.53976534667726</v>
      </c>
      <c r="H15" s="98">
        <v>371.98516177351701</v>
      </c>
      <c r="I15" s="98">
        <v>382.85720496326331</v>
      </c>
      <c r="J15" s="98">
        <v>420.1</v>
      </c>
      <c r="K15" s="98">
        <v>429.3101656246796</v>
      </c>
      <c r="L15" s="98">
        <v>444.8805314843608</v>
      </c>
      <c r="M15" s="98">
        <v>461.19957285925591</v>
      </c>
      <c r="N15" s="98">
        <v>475.25210743088053</v>
      </c>
      <c r="O15" s="98">
        <v>490.83700692615434</v>
      </c>
      <c r="P15" s="98">
        <v>488.83285468757128</v>
      </c>
      <c r="Q15" s="98">
        <v>481.45394149076299</v>
      </c>
      <c r="R15" s="98">
        <v>497.11122114564131</v>
      </c>
      <c r="S15" s="98">
        <v>517.28833305845728</v>
      </c>
      <c r="T15" s="99">
        <v>528.4550624671582</v>
      </c>
    </row>
    <row r="16" spans="1:20" s="21" customFormat="1" x14ac:dyDescent="0.3">
      <c r="A16" s="29"/>
      <c r="B16" s="158" t="s">
        <v>88</v>
      </c>
      <c r="C16" s="162">
        <f>100*((1+Households!C11/100)/(1+'Price inflation'!C10/100)-1)</f>
        <v>6.5145665523079987</v>
      </c>
      <c r="D16" s="163">
        <f>100*((1+Households!D11/100)/(1+'Price inflation'!D10/100)-1)</f>
        <v>2.1529018688394963</v>
      </c>
      <c r="E16" s="163">
        <f>100*((1+Households!E11/100)/(1+'Price inflation'!E10/100)-1)</f>
        <v>-0.88689230843309597</v>
      </c>
      <c r="F16" s="163">
        <f>100*((1+Households!F11/100)/(1+'Price inflation'!F10/100)-1)</f>
        <v>-1.4473021448674128</v>
      </c>
      <c r="G16" s="163">
        <f>100*((1+Households!G11/100)/(1+'Price inflation'!G10/100)-1)</f>
        <v>-1.0783502332168071</v>
      </c>
      <c r="H16" s="163">
        <f>100*((1+Households!H11/100)/(1+'Price inflation'!H10/100)-1)</f>
        <v>3.1745170788122001</v>
      </c>
      <c r="I16" s="163">
        <f>100*((1+Households!I11/100)/(1+'Price inflation'!I10/100)-1)</f>
        <v>2.9227088354577102</v>
      </c>
      <c r="J16" s="163">
        <f>100*((1+Households!J11/100)/(1+'Price inflation'!J10/100)-1)</f>
        <v>9.7275941405648538</v>
      </c>
      <c r="K16" s="163">
        <f>100*((1+Households!K11/100)/(1+'Price inflation'!K10/100)-1)</f>
        <v>2.1923745833562602</v>
      </c>
      <c r="L16" s="163">
        <f>100*((1+Households!L11/100)/(1+'Price inflation'!L10/100)-1)</f>
        <v>3.626833722193612</v>
      </c>
      <c r="M16" s="163">
        <f>100*((1+Households!M11/100)/(1+'Price inflation'!M10/100)-1)</f>
        <v>3.6681851013902422</v>
      </c>
      <c r="N16" s="163">
        <f>100*((1+Households!N11/100)/(1+'Price inflation'!N10/100)-1)</f>
        <v>3.0469530759763108</v>
      </c>
      <c r="O16" s="163">
        <f>100*((1+Households!O11/100)/(1+'Price inflation'!O10/100)-1)</f>
        <v>3.2792909808486259</v>
      </c>
      <c r="P16" s="163">
        <f>100*((1+Households!P11/100)/(1+'Price inflation'!P10/100)-1)</f>
        <v>-0.40831318957263996</v>
      </c>
      <c r="Q16" s="163">
        <f>100*((1+Households!Q11/100)/(1+'Price inflation'!Q10/100)-1)</f>
        <v>-1.5094961654172123</v>
      </c>
      <c r="R16" s="163">
        <f>100*((1+Households!R11/100)/(1+'Price inflation'!R10/100)-1)</f>
        <v>3.2520825577619039</v>
      </c>
      <c r="S16" s="163">
        <f>100*((1+Households!S11/100)/(1+'Price inflation'!S10/100)-1)</f>
        <v>4.0588727541325476</v>
      </c>
      <c r="T16" s="164">
        <f>100*((1+Households!T11/100)/(1+'Price inflation'!T10/100)-1)</f>
        <v>2.1587050577146938</v>
      </c>
    </row>
    <row r="17" spans="1:20" s="21" customFormat="1" x14ac:dyDescent="0.3">
      <c r="A17" s="29"/>
      <c r="B17" s="158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7"/>
    </row>
    <row r="18" spans="1:20" x14ac:dyDescent="0.3">
      <c r="A18" s="29"/>
      <c r="B18" s="154" t="s">
        <v>131</v>
      </c>
      <c r="C18" s="155">
        <v>19.781126001000001</v>
      </c>
      <c r="D18" s="156">
        <v>19.459195125000001</v>
      </c>
      <c r="E18" s="156">
        <v>19.858007733000001</v>
      </c>
      <c r="F18" s="156">
        <v>20.680124526000004</v>
      </c>
      <c r="G18" s="156">
        <v>21.193772418000002</v>
      </c>
      <c r="H18" s="156">
        <v>21.516814536000002</v>
      </c>
      <c r="I18" s="156">
        <v>22.699030067999999</v>
      </c>
      <c r="J18" s="156">
        <v>23.858284725000001</v>
      </c>
      <c r="K18" s="156">
        <v>25.247460528000001</v>
      </c>
      <c r="L18" s="156">
        <v>26.890544916000003</v>
      </c>
      <c r="M18" s="156">
        <v>29.086946696999998</v>
      </c>
      <c r="N18" s="156">
        <v>31.660151796000001</v>
      </c>
      <c r="O18" s="156">
        <v>32.250289830000007</v>
      </c>
      <c r="P18" s="156">
        <v>34.224414923999994</v>
      </c>
      <c r="Q18" s="156">
        <v>36.711244091411736</v>
      </c>
      <c r="R18" s="156">
        <v>39.954667820255416</v>
      </c>
      <c r="S18" s="156">
        <v>42.132593275896447</v>
      </c>
      <c r="T18" s="157">
        <v>43.887841879188343</v>
      </c>
    </row>
    <row r="19" spans="1:20" x14ac:dyDescent="0.3">
      <c r="A19" s="29"/>
      <c r="B19" s="158" t="s">
        <v>88</v>
      </c>
      <c r="C19" s="159">
        <v>10.856605172367505</v>
      </c>
      <c r="D19" s="160">
        <v>-1.6274648671856351</v>
      </c>
      <c r="E19" s="160">
        <v>2.0494815198580874</v>
      </c>
      <c r="F19" s="160">
        <v>4.139976195264583</v>
      </c>
      <c r="G19" s="160">
        <v>2.4837756240501108</v>
      </c>
      <c r="H19" s="160">
        <v>1.5242313243188255</v>
      </c>
      <c r="I19" s="160">
        <v>5.4943798954163015</v>
      </c>
      <c r="J19" s="160">
        <v>5.1070669254465795</v>
      </c>
      <c r="K19" s="160">
        <v>5.822613901259821</v>
      </c>
      <c r="L19" s="160">
        <v>6.5079194249171524</v>
      </c>
      <c r="M19" s="160">
        <v>8.1679333306969415</v>
      </c>
      <c r="N19" s="160">
        <v>8.846597498889075</v>
      </c>
      <c r="O19" s="160">
        <v>1.8639772727639503</v>
      </c>
      <c r="P19" s="160">
        <v>6.1212631092809833</v>
      </c>
      <c r="Q19" s="160">
        <v>7.2662430400463496</v>
      </c>
      <c r="R19" s="160">
        <v>8.8349599941845991</v>
      </c>
      <c r="S19" s="160">
        <v>5.4509912720057896</v>
      </c>
      <c r="T19" s="161">
        <v>4.1660113152732325</v>
      </c>
    </row>
    <row r="20" spans="1:20" x14ac:dyDescent="0.3">
      <c r="A20" s="29"/>
      <c r="B20" s="154" t="s">
        <v>132</v>
      </c>
      <c r="C20" s="69">
        <v>12.749018259840563</v>
      </c>
      <c r="D20" s="70">
        <v>13.076110806363136</v>
      </c>
      <c r="E20" s="70">
        <v>13.784311026114379</v>
      </c>
      <c r="F20" s="70">
        <v>14.059596309335816</v>
      </c>
      <c r="G20" s="70">
        <v>14.404481784903506</v>
      </c>
      <c r="H20" s="70">
        <v>14.773693121464889</v>
      </c>
      <c r="I20" s="70">
        <v>15.068365792255863</v>
      </c>
      <c r="J20" s="70">
        <v>15.632797034416944</v>
      </c>
      <c r="K20" s="70">
        <v>15.98116627348397</v>
      </c>
      <c r="L20" s="70">
        <v>16.795242458126726</v>
      </c>
      <c r="M20" s="70">
        <v>17.800096498496742</v>
      </c>
      <c r="N20" s="70">
        <v>19.016004444496978</v>
      </c>
      <c r="O20" s="70">
        <v>19.696458693591886</v>
      </c>
      <c r="P20" s="70">
        <v>20.860657597034159</v>
      </c>
      <c r="Q20" s="70">
        <v>22.348155884657267</v>
      </c>
      <c r="R20" s="70">
        <v>23.932879289634663</v>
      </c>
      <c r="S20" s="70">
        <v>25.118981676965294</v>
      </c>
      <c r="T20" s="71">
        <v>26.272817974041132</v>
      </c>
    </row>
    <row r="21" spans="1:20" x14ac:dyDescent="0.3">
      <c r="A21" s="29"/>
      <c r="B21" s="158" t="s">
        <v>88</v>
      </c>
      <c r="C21" s="165">
        <v>6.6943314215959004</v>
      </c>
      <c r="D21" s="166">
        <v>2.5656292889070231</v>
      </c>
      <c r="E21" s="166">
        <v>5.4159851521494939</v>
      </c>
      <c r="F21" s="166">
        <v>1.99709135044841</v>
      </c>
      <c r="G21" s="166">
        <v>2.4530254495193304</v>
      </c>
      <c r="H21" s="166">
        <v>2.56316986667533</v>
      </c>
      <c r="I21" s="166">
        <v>1.9945769034747318</v>
      </c>
      <c r="J21" s="166">
        <v>3.7458026301111058</v>
      </c>
      <c r="K21" s="166">
        <v>2.2284511101887894</v>
      </c>
      <c r="L21" s="166">
        <v>5.0939723091015798</v>
      </c>
      <c r="M21" s="166">
        <v>5.9829683487766294</v>
      </c>
      <c r="N21" s="166">
        <v>6.8309064847087875</v>
      </c>
      <c r="O21" s="166">
        <v>3.5783239906205466</v>
      </c>
      <c r="P21" s="166">
        <v>5.9107016218150843</v>
      </c>
      <c r="Q21" s="166">
        <v>7.130639485854906</v>
      </c>
      <c r="R21" s="166">
        <v>7.0910701229955242</v>
      </c>
      <c r="S21" s="166">
        <v>4.9559535774048369</v>
      </c>
      <c r="T21" s="167">
        <v>4.5934835731574752</v>
      </c>
    </row>
    <row r="22" spans="1:20" x14ac:dyDescent="0.3">
      <c r="A22" s="29"/>
      <c r="B22" s="158"/>
      <c r="C22" s="165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7"/>
    </row>
    <row r="23" spans="1:20" x14ac:dyDescent="0.3">
      <c r="A23" s="29"/>
      <c r="B23" s="154" t="s">
        <v>133</v>
      </c>
      <c r="C23" s="155">
        <v>22.067038001979984</v>
      </c>
      <c r="D23" s="156">
        <v>21.361076793428285</v>
      </c>
      <c r="E23" s="156">
        <v>21.590926136394128</v>
      </c>
      <c r="F23" s="156">
        <v>21.638968708602757</v>
      </c>
      <c r="G23" s="156">
        <v>21.402716190680078</v>
      </c>
      <c r="H23" s="156">
        <v>21.431268203670236</v>
      </c>
      <c r="I23" s="156">
        <v>22.624406974933752</v>
      </c>
      <c r="J23" s="156">
        <v>23.858284725000001</v>
      </c>
      <c r="K23" s="156">
        <v>25.379300039520093</v>
      </c>
      <c r="L23" s="156">
        <v>26.681862597319469</v>
      </c>
      <c r="M23" s="156">
        <v>28.158873619723646</v>
      </c>
      <c r="N23" s="156">
        <v>29.85071987983688</v>
      </c>
      <c r="O23" s="156">
        <v>29.830652468968623</v>
      </c>
      <c r="P23" s="156">
        <v>30.687146350399569</v>
      </c>
      <c r="Q23" s="156">
        <v>30.346458119301971</v>
      </c>
      <c r="R23" s="156">
        <v>31.018226702260272</v>
      </c>
      <c r="S23" s="156">
        <v>32.042472532622561</v>
      </c>
      <c r="T23" s="157">
        <v>32.703270549967989</v>
      </c>
    </row>
    <row r="24" spans="1:20" x14ac:dyDescent="0.3">
      <c r="A24" s="29"/>
      <c r="B24" s="158" t="s">
        <v>88</v>
      </c>
      <c r="C24" s="162">
        <f>100*((1+Households!C19/100)/(1+'Price inflation'!C10/100)-1)</f>
        <v>5.9939922384081745</v>
      </c>
      <c r="D24" s="163">
        <f>100*((1+Households!D19/100)/(1+'Price inflation'!D10/100)-1)</f>
        <v>-3.1991661431332807</v>
      </c>
      <c r="E24" s="163">
        <f>100*((1+Households!E19/100)/(1+'Price inflation'!E10/100)-1)</f>
        <v>1.0760194590778038</v>
      </c>
      <c r="F24" s="163">
        <f>100*((1+Households!F19/100)/(1+'Price inflation'!F10/100)-1)</f>
        <v>0.22251279035061522</v>
      </c>
      <c r="G24" s="163">
        <f>100*((1+Households!G19/100)/(1+'Price inflation'!G10/100)-1)</f>
        <v>-1.0917919476853721</v>
      </c>
      <c r="H24" s="163">
        <f>100*((1+Households!H19/100)/(1+'Price inflation'!H10/100)-1)</f>
        <v>0.13340368921297419</v>
      </c>
      <c r="I24" s="163">
        <f>100*((1+Households!I19/100)/(1+'Price inflation'!I10/100)-1)</f>
        <v>5.567280293096144</v>
      </c>
      <c r="J24" s="163">
        <f>100*((1+Households!J19/100)/(1+'Price inflation'!J10/100)-1)</f>
        <v>5.4537462636404355</v>
      </c>
      <c r="K24" s="163">
        <f>100*((1+Households!K19/100)/(1+'Price inflation'!K10/100)-1)</f>
        <v>6.3752081595634946</v>
      </c>
      <c r="L24" s="163">
        <f>100*((1+Households!L19/100)/(1+'Price inflation'!L10/100)-1)</f>
        <v>5.1323817275143568</v>
      </c>
      <c r="M24" s="163">
        <f>100*((1+Households!M19/100)/(1+'Price inflation'!M10/100)-1)</f>
        <v>5.535636865743232</v>
      </c>
      <c r="N24" s="163">
        <f>100*((1+Households!N19/100)/(1+'Price inflation'!N10/100)-1)</f>
        <v>6.0082171004460783</v>
      </c>
      <c r="O24" s="163">
        <f>100*((1+Households!O19/100)/(1+'Price inflation'!O10/100)-1)</f>
        <v>-6.7225885838051447E-2</v>
      </c>
      <c r="P24" s="163">
        <f>100*((1+Households!P19/100)/(1+'Price inflation'!P10/100)-1)</f>
        <v>2.8711872203328825</v>
      </c>
      <c r="Q24" s="163">
        <f>100*((1+Households!Q19/100)/(1+'Price inflation'!Q10/100)-1)</f>
        <v>-1.110198475959534</v>
      </c>
      <c r="R24" s="163">
        <f>100*((1+Households!R19/100)/(1+'Price inflation'!R10/100)-1)</f>
        <v>2.2136638823461841</v>
      </c>
      <c r="S24" s="163">
        <f>100*((1+Households!S19/100)/(1+'Price inflation'!S10/100)-1)</f>
        <v>3.3020773243870094</v>
      </c>
      <c r="T24" s="164">
        <f>100*((1+Households!T19/100)/(1+'Price inflation'!T10/100)-1)</f>
        <v>2.0622566397541897</v>
      </c>
    </row>
    <row r="25" spans="1:20" x14ac:dyDescent="0.3">
      <c r="A25" s="29"/>
      <c r="B25" s="154" t="s">
        <v>134</v>
      </c>
      <c r="C25" s="168">
        <v>14.222298084225141</v>
      </c>
      <c r="D25" s="169">
        <v>14.354129515626633</v>
      </c>
      <c r="E25" s="169">
        <v>14.987205424003379</v>
      </c>
      <c r="F25" s="169">
        <v>14.71147643288154</v>
      </c>
      <c r="G25" s="169">
        <v>14.546491744635029</v>
      </c>
      <c r="H25" s="169">
        <v>14.714956022653524</v>
      </c>
      <c r="I25" s="169">
        <v>15.018828518658566</v>
      </c>
      <c r="J25" s="169">
        <v>15.632797034416944</v>
      </c>
      <c r="K25" s="169">
        <v>16.064618197398492</v>
      </c>
      <c r="L25" s="169">
        <v>16.664904075252295</v>
      </c>
      <c r="M25" s="169">
        <v>17.232151347523583</v>
      </c>
      <c r="N25" s="169">
        <v>17.929207211764826</v>
      </c>
      <c r="O25" s="169">
        <v>18.218695622740555</v>
      </c>
      <c r="P25" s="169">
        <v>18.704601789900913</v>
      </c>
      <c r="Q25" s="169">
        <v>18.47356016888677</v>
      </c>
      <c r="R25" s="169">
        <v>18.57994361968824</v>
      </c>
      <c r="S25" s="169">
        <v>19.10336435170414</v>
      </c>
      <c r="T25" s="170">
        <v>19.577337083019472</v>
      </c>
    </row>
    <row r="26" spans="1:20" x14ac:dyDescent="0.3">
      <c r="A26" s="29"/>
      <c r="B26" s="158" t="s">
        <v>88</v>
      </c>
      <c r="C26" s="162">
        <f>100*((1+Households!C21/100)/(1+'Price inflation'!C10/100)-1)</f>
        <v>2.0142924185603261</v>
      </c>
      <c r="D26" s="163">
        <f>100*((1+Households!D21/100)/(1+'Price inflation'!D10/100)-1)</f>
        <v>0.92693480772785275</v>
      </c>
      <c r="E26" s="163">
        <f>100*((1+Households!E21/100)/(1+'Price inflation'!E10/100)-1)</f>
        <v>4.4104096154876204</v>
      </c>
      <c r="F26" s="163">
        <f>100*((1+Households!F21/100)/(1+'Price inflation'!F10/100)-1)</f>
        <v>-1.8397625395874972</v>
      </c>
      <c r="G26" s="163">
        <f>100*((1+Households!G21/100)/(1+'Price inflation'!G10/100)-1)</f>
        <v>-1.1214692760391998</v>
      </c>
      <c r="H26" s="163">
        <f>100*((1+Households!H21/100)/(1+'Price inflation'!H10/100)-1)</f>
        <v>1.1581093295613965</v>
      </c>
      <c r="I26" s="163">
        <f>100*((1+Households!I21/100)/(1+'Price inflation'!I10/100)-1)</f>
        <v>2.0650588118457769</v>
      </c>
      <c r="J26" s="163">
        <f>100*((1+Households!J21/100)/(1+'Price inflation'!J10/100)-1)</f>
        <v>4.0879920494172994</v>
      </c>
      <c r="K26" s="163">
        <f>100*((1+Households!K21/100)/(1+'Price inflation'!K10/100)-1)</f>
        <v>2.7622770386569684</v>
      </c>
      <c r="L26" s="163">
        <f>100*((1+Households!L21/100)/(1+'Price inflation'!L10/100)-1)</f>
        <v>3.7366955783052047</v>
      </c>
      <c r="M26" s="163">
        <f>100*((1+Households!M21/100)/(1+'Price inflation'!M10/100)-1)</f>
        <v>3.4038436087589385</v>
      </c>
      <c r="N26" s="163">
        <f>100*((1+Households!N21/100)/(1+'Price inflation'!N10/100)-1)</f>
        <v>4.0450890326089173</v>
      </c>
      <c r="O26" s="163">
        <f>100*((1+Households!O21/100)/(1+'Price inflation'!O10/100)-1)</f>
        <v>1.614619138239215</v>
      </c>
      <c r="P26" s="163">
        <f>100*((1+Households!P21/100)/(1+'Price inflation'!P10/100)-1)</f>
        <v>2.6670744010556469</v>
      </c>
      <c r="Q26" s="163">
        <f>100*((1+Households!Q21/100)/(1+'Price inflation'!Q10/100)-1)</f>
        <v>-1.2352127225658927</v>
      </c>
      <c r="R26" s="163">
        <f>100*((1+Households!R21/100)/(1+'Price inflation'!R10/100)-1)</f>
        <v>0.57586870007138025</v>
      </c>
      <c r="S26" s="163">
        <f>100*((1+Households!S21/100)/(1+'Price inflation'!S10/100)-1)</f>
        <v>2.8171276658840894</v>
      </c>
      <c r="T26" s="164">
        <f>100*((1+Households!T21/100)/(1+'Price inflation'!T10/100)-1)</f>
        <v>2.4810955944157831</v>
      </c>
    </row>
    <row r="27" spans="1:20" x14ac:dyDescent="0.3">
      <c r="A27" s="29"/>
      <c r="B27" s="31"/>
      <c r="C27" s="29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31"/>
    </row>
    <row r="28" spans="1:20" x14ac:dyDescent="0.3">
      <c r="A28" s="29"/>
      <c r="B28" s="33" t="s">
        <v>48</v>
      </c>
      <c r="C28" s="97">
        <v>7.2027337427804845</v>
      </c>
      <c r="D28" s="98">
        <v>8.2602441459070253</v>
      </c>
      <c r="E28" s="98">
        <v>9.3665363509278059</v>
      </c>
      <c r="F28" s="98">
        <v>8.1757048343266945</v>
      </c>
      <c r="G28" s="98">
        <v>7.3112429609425362</v>
      </c>
      <c r="H28" s="98">
        <v>6.370304836692994</v>
      </c>
      <c r="I28" s="98">
        <v>6.8258718142096848</v>
      </c>
      <c r="J28" s="98">
        <v>9.0136724879497052</v>
      </c>
      <c r="K28" s="98">
        <v>9.1208763526198329</v>
      </c>
      <c r="L28" s="98">
        <v>7.9991944045581533</v>
      </c>
      <c r="M28" s="98">
        <v>10.31850323330716</v>
      </c>
      <c r="N28" s="98">
        <v>10.004466572978805</v>
      </c>
      <c r="O28" s="98">
        <v>10.95973260401836</v>
      </c>
      <c r="P28" s="98">
        <v>8.9550685616214114</v>
      </c>
      <c r="Q28" s="98">
        <v>6.0756629015935522</v>
      </c>
      <c r="R28" s="98">
        <v>6.1776355346441525</v>
      </c>
      <c r="S28" s="98">
        <v>6.3073310844568384</v>
      </c>
      <c r="T28" s="99">
        <v>6.2399484868158908</v>
      </c>
    </row>
    <row r="29" spans="1:20" s="21" customFormat="1" x14ac:dyDescent="0.3">
      <c r="A29" s="74"/>
      <c r="B29" s="171"/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3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zoomScaleNormal="100" workbookViewId="0">
      <selection activeCell="B8" sqref="B8:B68"/>
    </sheetView>
  </sheetViews>
  <sheetFormatPr defaultColWidth="9.125" defaultRowHeight="15.6" x14ac:dyDescent="0.3"/>
  <cols>
    <col min="1" max="1" width="5.75" style="11" customWidth="1"/>
    <col min="2" max="2" width="59" style="11" customWidth="1"/>
    <col min="3" max="3" width="11.125" style="11" customWidth="1"/>
    <col min="4" max="4" width="11.125" style="172" customWidth="1"/>
    <col min="5" max="20" width="11.125" style="11" customWidth="1"/>
    <col min="21" max="16384" width="9.125" style="11"/>
  </cols>
  <sheetData>
    <row r="1" spans="1:20" x14ac:dyDescent="0.3">
      <c r="A1" s="417" t="str">
        <f>'Summary indicators'!A1:M1</f>
        <v>59th meeting of the Macroeconomic Forecast Committee, March 17th 2022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9"/>
      <c r="R1" s="419"/>
      <c r="S1" s="348"/>
    </row>
    <row r="2" spans="1:20" ht="18" x14ac:dyDescent="0.35">
      <c r="A2" s="395" t="s">
        <v>135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346"/>
    </row>
    <row r="3" spans="1:20" x14ac:dyDescent="0.3">
      <c r="A3" s="415" t="s">
        <v>16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351"/>
    </row>
    <row r="4" spans="1:20" x14ac:dyDescent="0.3">
      <c r="A4" s="103"/>
      <c r="B4" s="104"/>
      <c r="C4" s="327"/>
      <c r="D4" s="86"/>
      <c r="E4" s="13"/>
      <c r="F4" s="13"/>
      <c r="G4" s="13"/>
      <c r="H4" s="13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92"/>
    </row>
    <row r="5" spans="1:20" s="21" customFormat="1" x14ac:dyDescent="0.3">
      <c r="A5" s="29"/>
      <c r="B5" s="106"/>
      <c r="C5" s="87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18">
        <v>2024</v>
      </c>
      <c r="T5" s="20">
        <v>2025</v>
      </c>
    </row>
    <row r="6" spans="1:20" s="21" customFormat="1" x14ac:dyDescent="0.3">
      <c r="A6" s="74"/>
      <c r="B6" s="23"/>
      <c r="C6" s="173" t="s">
        <v>20</v>
      </c>
      <c r="D6" s="9" t="s">
        <v>20</v>
      </c>
      <c r="E6" s="9" t="s">
        <v>20</v>
      </c>
      <c r="F6" s="9" t="s">
        <v>20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9" t="s">
        <v>20</v>
      </c>
      <c r="N6" s="9" t="s">
        <v>20</v>
      </c>
      <c r="O6" s="9" t="s">
        <v>20</v>
      </c>
      <c r="P6" s="9" t="s">
        <v>21</v>
      </c>
      <c r="Q6" s="9" t="s">
        <v>21</v>
      </c>
      <c r="R6" s="9" t="s">
        <v>21</v>
      </c>
      <c r="S6" s="9" t="s">
        <v>21</v>
      </c>
      <c r="T6" s="151" t="s">
        <v>21</v>
      </c>
    </row>
    <row r="7" spans="1:20" s="21" customFormat="1" x14ac:dyDescent="0.3">
      <c r="A7" s="103"/>
      <c r="B7" s="174"/>
      <c r="C7" s="327"/>
      <c r="D7" s="86"/>
      <c r="E7" s="13"/>
      <c r="F7" s="13"/>
      <c r="G7" s="13"/>
      <c r="H7" s="13"/>
      <c r="I7" s="86"/>
      <c r="J7" s="86"/>
      <c r="K7" s="86"/>
      <c r="L7" s="86"/>
      <c r="M7" s="86"/>
      <c r="N7" s="86"/>
      <c r="O7" s="86"/>
      <c r="P7" s="86"/>
      <c r="Q7" s="86"/>
      <c r="R7" s="192"/>
      <c r="S7" s="192"/>
      <c r="T7" s="175"/>
    </row>
    <row r="8" spans="1:20" s="21" customFormat="1" x14ac:dyDescent="0.3">
      <c r="A8" s="29"/>
      <c r="B8" s="174" t="s">
        <v>34</v>
      </c>
      <c r="C8" s="87"/>
      <c r="D8" s="18"/>
      <c r="E8" s="317"/>
      <c r="F8" s="317"/>
      <c r="G8" s="317"/>
      <c r="H8" s="317"/>
      <c r="I8" s="18"/>
      <c r="J8" s="18"/>
      <c r="K8" s="18"/>
      <c r="L8" s="48"/>
      <c r="M8" s="48"/>
      <c r="N8" s="48"/>
      <c r="O8" s="48"/>
      <c r="P8" s="48"/>
      <c r="Q8" s="48"/>
      <c r="R8" s="70"/>
      <c r="S8" s="70"/>
      <c r="T8" s="71"/>
    </row>
    <row r="9" spans="1:20" s="21" customFormat="1" x14ac:dyDescent="0.3">
      <c r="A9" s="29"/>
      <c r="B9" s="174"/>
      <c r="C9" s="87"/>
      <c r="D9" s="18"/>
      <c r="E9" s="317"/>
      <c r="F9" s="317"/>
      <c r="G9" s="317"/>
      <c r="H9" s="317"/>
      <c r="I9" s="18"/>
      <c r="J9" s="18"/>
      <c r="K9" s="18"/>
      <c r="L9" s="48"/>
      <c r="M9" s="48"/>
      <c r="N9" s="48"/>
      <c r="O9" s="48"/>
      <c r="P9" s="48"/>
      <c r="Q9" s="48"/>
      <c r="R9" s="70"/>
      <c r="S9" s="70"/>
      <c r="T9" s="71"/>
    </row>
    <row r="10" spans="1:20" x14ac:dyDescent="0.3">
      <c r="A10" s="29"/>
      <c r="B10" s="176" t="s">
        <v>136</v>
      </c>
      <c r="C10" s="177">
        <v>2247.1389999999997</v>
      </c>
      <c r="D10" s="178">
        <v>2203.1580000000004</v>
      </c>
      <c r="E10" s="178">
        <v>2169.8220000000001</v>
      </c>
      <c r="F10" s="178">
        <v>2208.3130000000001</v>
      </c>
      <c r="G10" s="178">
        <v>2209.4319999999998</v>
      </c>
      <c r="H10" s="178">
        <v>2192.2510000000002</v>
      </c>
      <c r="I10" s="178">
        <v>2223.1490000000003</v>
      </c>
      <c r="J10" s="178">
        <v>2267.0969999999998</v>
      </c>
      <c r="K10" s="178">
        <v>2321.049</v>
      </c>
      <c r="L10" s="178">
        <v>2372.2559999999999</v>
      </c>
      <c r="M10" s="178">
        <v>2419.902</v>
      </c>
      <c r="N10" s="178">
        <v>2445.1899999999996</v>
      </c>
      <c r="O10" s="178">
        <v>2399.0700000000006</v>
      </c>
      <c r="P10" s="178">
        <v>2385.1179999999999</v>
      </c>
      <c r="Q10" s="178">
        <v>2398.8733650862596</v>
      </c>
      <c r="R10" s="178">
        <v>2437.2885502561157</v>
      </c>
      <c r="S10" s="178">
        <v>2451.5130556149934</v>
      </c>
      <c r="T10" s="179">
        <v>2452.6267801917511</v>
      </c>
    </row>
    <row r="11" spans="1:20" x14ac:dyDescent="0.3">
      <c r="A11" s="29"/>
      <c r="B11" s="180" t="s">
        <v>82</v>
      </c>
      <c r="C11" s="114">
        <v>3.2233363099503531</v>
      </c>
      <c r="D11" s="115">
        <v>-1.9571997993893309</v>
      </c>
      <c r="E11" s="115">
        <v>-1.5131007399378671</v>
      </c>
      <c r="F11" s="115">
        <v>1.7739243126855486</v>
      </c>
      <c r="G11" s="115">
        <v>5.0672164679532727E-2</v>
      </c>
      <c r="H11" s="115">
        <v>-0.77762067354866238</v>
      </c>
      <c r="I11" s="115">
        <v>1.4094189032186621</v>
      </c>
      <c r="J11" s="115">
        <v>1.976835560729362</v>
      </c>
      <c r="K11" s="115">
        <v>2.3797834852236299</v>
      </c>
      <c r="L11" s="115">
        <v>2.2062007307902531</v>
      </c>
      <c r="M11" s="115">
        <v>2.008467888794474</v>
      </c>
      <c r="N11" s="115">
        <v>1.0450009959080742</v>
      </c>
      <c r="O11" s="115">
        <v>-1.8861519963683349</v>
      </c>
      <c r="P11" s="115">
        <v>-0.5815586873247014</v>
      </c>
      <c r="Q11" s="115">
        <v>0.57671633379394738</v>
      </c>
      <c r="R11" s="115">
        <v>1.6013844552596801</v>
      </c>
      <c r="S11" s="115">
        <v>0.5836200788529089</v>
      </c>
      <c r="T11" s="116">
        <v>4.5430089560682951E-2</v>
      </c>
    </row>
    <row r="12" spans="1:20" x14ac:dyDescent="0.3">
      <c r="A12" s="29"/>
      <c r="B12" s="176" t="s">
        <v>137</v>
      </c>
      <c r="C12" s="177">
        <v>1798.3389999999997</v>
      </c>
      <c r="D12" s="178">
        <v>1753.1070000000002</v>
      </c>
      <c r="E12" s="178">
        <v>1715.8589999999999</v>
      </c>
      <c r="F12" s="178">
        <v>1754.596</v>
      </c>
      <c r="G12" s="178">
        <v>1759.855</v>
      </c>
      <c r="H12" s="178">
        <v>1743.5309999999999</v>
      </c>
      <c r="I12" s="178">
        <v>1765.5319999999997</v>
      </c>
      <c r="J12" s="178">
        <v>1803.3409999999999</v>
      </c>
      <c r="K12" s="178">
        <v>1851.9670000000001</v>
      </c>
      <c r="L12" s="178">
        <v>1897.6789999999999</v>
      </c>
      <c r="M12" s="178">
        <v>1941.0789999999997</v>
      </c>
      <c r="N12" s="178">
        <v>1958.2659999999998</v>
      </c>
      <c r="O12" s="178">
        <v>1908.4760000000003</v>
      </c>
      <c r="P12" s="178">
        <v>1895.1299999999999</v>
      </c>
      <c r="Q12" s="178">
        <v>1903.2969390785561</v>
      </c>
      <c r="R12" s="178">
        <v>1943.6477672351616</v>
      </c>
      <c r="S12" s="178">
        <v>1963.4385100831266</v>
      </c>
      <c r="T12" s="179">
        <v>1969.7888171442514</v>
      </c>
    </row>
    <row r="13" spans="1:20" x14ac:dyDescent="0.3">
      <c r="A13" s="29"/>
      <c r="B13" s="180" t="s">
        <v>82</v>
      </c>
      <c r="C13" s="114">
        <v>3.8534613989738897</v>
      </c>
      <c r="D13" s="115">
        <v>-2.515209868662116</v>
      </c>
      <c r="E13" s="115">
        <v>-2.124684916551034</v>
      </c>
      <c r="F13" s="115">
        <v>2.2575864333840956</v>
      </c>
      <c r="G13" s="115">
        <v>0.29972711666959029</v>
      </c>
      <c r="H13" s="115">
        <v>-0.9275764196482128</v>
      </c>
      <c r="I13" s="115">
        <v>1.2618645725255062</v>
      </c>
      <c r="J13" s="115">
        <v>2.1415074889608476</v>
      </c>
      <c r="K13" s="115">
        <v>2.6964395530296281</v>
      </c>
      <c r="L13" s="115">
        <v>2.4682945214466345</v>
      </c>
      <c r="M13" s="115">
        <v>2.2870042825999581</v>
      </c>
      <c r="N13" s="115">
        <v>0.88543536867897732</v>
      </c>
      <c r="O13" s="115">
        <v>-2.5425555057382199</v>
      </c>
      <c r="P13" s="115">
        <v>-0.69930143213750018</v>
      </c>
      <c r="Q13" s="115">
        <v>0.430943475041623</v>
      </c>
      <c r="R13" s="115">
        <v>2.1200490227310853</v>
      </c>
      <c r="S13" s="115">
        <v>1.0182268197759692</v>
      </c>
      <c r="T13" s="116">
        <v>0.32342785518941763</v>
      </c>
    </row>
    <row r="14" spans="1:20" x14ac:dyDescent="0.3">
      <c r="A14" s="29"/>
      <c r="B14" s="176" t="s">
        <v>138</v>
      </c>
      <c r="C14" s="177">
        <v>448.80000000000007</v>
      </c>
      <c r="D14" s="178">
        <v>450.05100000000004</v>
      </c>
      <c r="E14" s="178">
        <v>453.96300000000002</v>
      </c>
      <c r="F14" s="178">
        <v>453.71699999999998</v>
      </c>
      <c r="G14" s="178">
        <v>449.577</v>
      </c>
      <c r="H14" s="178">
        <v>448.71999999999997</v>
      </c>
      <c r="I14" s="178">
        <v>457.61699999999996</v>
      </c>
      <c r="J14" s="178">
        <v>463.75599999999997</v>
      </c>
      <c r="K14" s="178">
        <v>469.08199999999999</v>
      </c>
      <c r="L14" s="178">
        <v>474.577</v>
      </c>
      <c r="M14" s="178">
        <v>478.82300000000004</v>
      </c>
      <c r="N14" s="178">
        <v>486.92400000000004</v>
      </c>
      <c r="O14" s="178">
        <v>490.59400000000005</v>
      </c>
      <c r="P14" s="178">
        <v>489.988</v>
      </c>
      <c r="Q14" s="178">
        <v>495.5764260077035</v>
      </c>
      <c r="R14" s="178">
        <v>493.64078302095407</v>
      </c>
      <c r="S14" s="178">
        <v>488.07454553186705</v>
      </c>
      <c r="T14" s="179">
        <v>482.83796304749978</v>
      </c>
    </row>
    <row r="15" spans="1:20" x14ac:dyDescent="0.3">
      <c r="A15" s="29"/>
      <c r="B15" s="180" t="s">
        <v>82</v>
      </c>
      <c r="C15" s="114">
        <v>0.77331393312318752</v>
      </c>
      <c r="D15" s="115">
        <v>0.27874331550801212</v>
      </c>
      <c r="E15" s="115">
        <v>0.86923482005372144</v>
      </c>
      <c r="F15" s="115">
        <v>-5.4189438346308183E-2</v>
      </c>
      <c r="G15" s="115">
        <v>-0.91246305516433646</v>
      </c>
      <c r="H15" s="115">
        <v>-0.19062363065727173</v>
      </c>
      <c r="I15" s="115">
        <v>1.9827509359957141</v>
      </c>
      <c r="J15" s="115">
        <v>1.3415148475690364</v>
      </c>
      <c r="K15" s="115">
        <v>1.1484487532236853</v>
      </c>
      <c r="L15" s="115">
        <v>1.171436976903828</v>
      </c>
      <c r="M15" s="115">
        <v>0.89469148315237668</v>
      </c>
      <c r="N15" s="115">
        <v>1.6918569074584999</v>
      </c>
      <c r="O15" s="115">
        <v>0.75371105141666117</v>
      </c>
      <c r="P15" s="115">
        <v>-0.12352372837826087</v>
      </c>
      <c r="Q15" s="115">
        <v>1.1405230347893314</v>
      </c>
      <c r="R15" s="115">
        <v>-0.39058415315327277</v>
      </c>
      <c r="S15" s="115">
        <v>-1.1275886597179263</v>
      </c>
      <c r="T15" s="116">
        <v>-1.0729062870223682</v>
      </c>
    </row>
    <row r="16" spans="1:20" x14ac:dyDescent="0.3">
      <c r="A16" s="29"/>
      <c r="B16" s="180"/>
      <c r="C16" s="8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20"/>
    </row>
    <row r="17" spans="1:20" x14ac:dyDescent="0.3">
      <c r="A17" s="29"/>
      <c r="B17" s="176" t="s">
        <v>139</v>
      </c>
      <c r="C17" s="177">
        <v>2433.75</v>
      </c>
      <c r="D17" s="178">
        <v>2365.8000000000002</v>
      </c>
      <c r="E17" s="178">
        <v>2317.5</v>
      </c>
      <c r="F17" s="178">
        <v>2315.3249999999998</v>
      </c>
      <c r="G17" s="178">
        <v>2328.9787500000002</v>
      </c>
      <c r="H17" s="178">
        <v>2329.2530000000002</v>
      </c>
      <c r="I17" s="178">
        <v>2363.0522499999997</v>
      </c>
      <c r="J17" s="178">
        <v>2423.99775</v>
      </c>
      <c r="K17" s="178">
        <v>2492.1179999999999</v>
      </c>
      <c r="L17" s="178">
        <v>2530.6732499999998</v>
      </c>
      <c r="M17" s="178">
        <v>2566.7335000000003</v>
      </c>
      <c r="N17" s="178">
        <v>2583.6357500000004</v>
      </c>
      <c r="O17" s="178">
        <v>2531.2702499999996</v>
      </c>
      <c r="P17" s="178">
        <v>2513.4764999999998</v>
      </c>
      <c r="Q17" s="178">
        <v>2554.0331795493926</v>
      </c>
      <c r="R17" s="178">
        <v>2593.9470128304347</v>
      </c>
      <c r="S17" s="178">
        <v>2608.5624994429691</v>
      </c>
      <c r="T17" s="179">
        <v>2610.8567469451618</v>
      </c>
    </row>
    <row r="18" spans="1:20" x14ac:dyDescent="0.3">
      <c r="A18" s="29"/>
      <c r="B18" s="180" t="s">
        <v>82</v>
      </c>
      <c r="C18" s="114">
        <v>3.244212066899288</v>
      </c>
      <c r="D18" s="115">
        <v>-2.7919876733435989</v>
      </c>
      <c r="E18" s="115">
        <v>-2.0415926959168273</v>
      </c>
      <c r="F18" s="115">
        <v>-9.3851132686095795E-2</v>
      </c>
      <c r="G18" s="115">
        <v>0.58971202746915807</v>
      </c>
      <c r="H18" s="115">
        <v>1.1775547544168319E-2</v>
      </c>
      <c r="I18" s="115">
        <v>1.4510768044518896</v>
      </c>
      <c r="J18" s="115">
        <v>2.5791008218290612</v>
      </c>
      <c r="K18" s="115">
        <v>2.8102439451521688</v>
      </c>
      <c r="L18" s="115">
        <v>1.5470876579680271</v>
      </c>
      <c r="M18" s="115">
        <v>1.4249271414237485</v>
      </c>
      <c r="N18" s="115">
        <v>0.65851207380898114</v>
      </c>
      <c r="O18" s="115">
        <v>-2.026814344862693</v>
      </c>
      <c r="P18" s="115">
        <v>-0.70295733930424431</v>
      </c>
      <c r="Q18" s="115">
        <v>1.6135690765118671</v>
      </c>
      <c r="R18" s="115">
        <v>1.5627766154582279</v>
      </c>
      <c r="S18" s="115">
        <v>0.56344584296601496</v>
      </c>
      <c r="T18" s="116">
        <v>8.7950643416934149E-2</v>
      </c>
    </row>
    <row r="19" spans="1:20" x14ac:dyDescent="0.3">
      <c r="A19" s="29"/>
      <c r="B19" s="176" t="s">
        <v>140</v>
      </c>
      <c r="C19" s="177">
        <v>339.6</v>
      </c>
      <c r="D19" s="178">
        <v>371.09999999999991</v>
      </c>
      <c r="E19" s="178">
        <v>370.37499999999994</v>
      </c>
      <c r="F19" s="178">
        <v>368.51974999999987</v>
      </c>
      <c r="G19" s="178">
        <v>360.14074999999991</v>
      </c>
      <c r="H19" s="178">
        <v>362.19949999999994</v>
      </c>
      <c r="I19" s="178">
        <v>363.77875000000006</v>
      </c>
      <c r="J19" s="178">
        <v>367.40924999999993</v>
      </c>
      <c r="K19" s="178">
        <v>384.43824999999993</v>
      </c>
      <c r="L19" s="178">
        <v>385.52999999999986</v>
      </c>
      <c r="M19" s="178">
        <v>379.09775000000002</v>
      </c>
      <c r="N19" s="178">
        <v>388.70925000000011</v>
      </c>
      <c r="O19" s="178">
        <v>378.18299999999999</v>
      </c>
      <c r="P19" s="178">
        <v>378.83625000000006</v>
      </c>
      <c r="Q19" s="178">
        <v>393.13759582954594</v>
      </c>
      <c r="R19" s="178">
        <v>398.46745989280851</v>
      </c>
      <c r="S19" s="178">
        <v>404.65095673809276</v>
      </c>
      <c r="T19" s="179">
        <v>408.10142073209175</v>
      </c>
    </row>
    <row r="20" spans="1:20" x14ac:dyDescent="0.3">
      <c r="A20" s="29"/>
      <c r="B20" s="180" t="s">
        <v>82</v>
      </c>
      <c r="C20" s="114">
        <v>8.2562958240357318</v>
      </c>
      <c r="D20" s="115">
        <v>9.2756183745582597</v>
      </c>
      <c r="E20" s="115">
        <v>-0.19536513069252637</v>
      </c>
      <c r="F20" s="115">
        <v>-0.50091123860953601</v>
      </c>
      <c r="G20" s="115">
        <v>-2.27369089445002</v>
      </c>
      <c r="H20" s="115">
        <v>0.57165150014266697</v>
      </c>
      <c r="I20" s="115">
        <v>0.43601661515273449</v>
      </c>
      <c r="J20" s="115">
        <v>0.99799672190854505</v>
      </c>
      <c r="K20" s="115">
        <v>4.6348860296794303</v>
      </c>
      <c r="L20" s="115">
        <v>0.28398578965540544</v>
      </c>
      <c r="M20" s="115">
        <v>-1.6684175031773996</v>
      </c>
      <c r="N20" s="115">
        <v>2.5353619218262624</v>
      </c>
      <c r="O20" s="115">
        <v>-2.7080009029885721</v>
      </c>
      <c r="P20" s="115">
        <v>0.1727338352067731</v>
      </c>
      <c r="Q20" s="115">
        <v>3.7750732221496497</v>
      </c>
      <c r="R20" s="115">
        <v>1.355724845398254</v>
      </c>
      <c r="S20" s="115">
        <v>1.5518197764373687</v>
      </c>
      <c r="T20" s="116">
        <v>0.85270130628463114</v>
      </c>
    </row>
    <row r="21" spans="1:20" x14ac:dyDescent="0.3">
      <c r="A21" s="29"/>
      <c r="B21" s="176"/>
      <c r="C21" s="181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3"/>
    </row>
    <row r="22" spans="1:20" x14ac:dyDescent="0.3">
      <c r="A22" s="29"/>
      <c r="B22" s="176" t="s">
        <v>141</v>
      </c>
      <c r="C22" s="177">
        <v>2279.98225</v>
      </c>
      <c r="D22" s="178">
        <v>2176.6437500000002</v>
      </c>
      <c r="E22" s="178">
        <v>2151.9297500000002</v>
      </c>
      <c r="F22" s="178">
        <v>2192.54925</v>
      </c>
      <c r="G22" s="178">
        <v>2191.2502500000001</v>
      </c>
      <c r="H22" s="178">
        <v>2176.0532499999999</v>
      </c>
      <c r="I22" s="178">
        <v>2204.6455000000001</v>
      </c>
      <c r="J22" s="178">
        <v>2251.6312499999999</v>
      </c>
      <c r="K22" s="178">
        <v>2306.9682499999999</v>
      </c>
      <c r="L22" s="178">
        <v>2348.9295000000002</v>
      </c>
      <c r="M22" s="178">
        <v>2392.80575</v>
      </c>
      <c r="N22" s="178">
        <v>2416.0677500000002</v>
      </c>
      <c r="O22" s="178">
        <v>2372.0425000000005</v>
      </c>
      <c r="P22" s="178">
        <v>2355.107</v>
      </c>
      <c r="Q22" s="178">
        <v>2364.1965540579422</v>
      </c>
      <c r="R22" s="178">
        <v>2402.276804969662</v>
      </c>
      <c r="S22" s="178">
        <v>2416.4139295650634</v>
      </c>
      <c r="T22" s="179">
        <v>2417.263817976886</v>
      </c>
    </row>
    <row r="23" spans="1:20" x14ac:dyDescent="0.3">
      <c r="A23" s="29"/>
      <c r="B23" s="180" t="s">
        <v>82</v>
      </c>
      <c r="C23" s="114">
        <v>2.5768587279583199</v>
      </c>
      <c r="D23" s="115">
        <v>-4.5324256362083482</v>
      </c>
      <c r="E23" s="115">
        <v>-1.1354177733494453</v>
      </c>
      <c r="F23" s="115">
        <v>1.8875848526189065</v>
      </c>
      <c r="G23" s="115">
        <v>-5.9246103593790789E-2</v>
      </c>
      <c r="H23" s="115">
        <v>-0.69353101043571064</v>
      </c>
      <c r="I23" s="115">
        <v>1.313949922870683</v>
      </c>
      <c r="J23" s="115">
        <v>2.1312156534916804</v>
      </c>
      <c r="K23" s="115">
        <v>2.4576404329083701</v>
      </c>
      <c r="L23" s="115">
        <v>1.818891525706956</v>
      </c>
      <c r="M23" s="115">
        <v>1.8679253677047258</v>
      </c>
      <c r="N23" s="115">
        <v>0.97216416334673372</v>
      </c>
      <c r="O23" s="115">
        <v>-1.8221860707341331</v>
      </c>
      <c r="P23" s="115">
        <v>-0.71396275572636059</v>
      </c>
      <c r="Q23" s="115">
        <v>0.38595078940966143</v>
      </c>
      <c r="R23" s="115">
        <v>1.610705795436429</v>
      </c>
      <c r="S23" s="115">
        <v>0.58848857742603844</v>
      </c>
      <c r="T23" s="116">
        <v>3.5171474614670295E-2</v>
      </c>
    </row>
    <row r="24" spans="1:20" x14ac:dyDescent="0.3">
      <c r="A24" s="74"/>
      <c r="B24" s="184"/>
      <c r="C24" s="100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1:20" x14ac:dyDescent="0.3">
      <c r="A25" s="103"/>
      <c r="B25" s="186"/>
      <c r="C25" s="327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92"/>
    </row>
    <row r="26" spans="1:20" x14ac:dyDescent="0.3">
      <c r="A26" s="29"/>
      <c r="B26" s="187" t="s">
        <v>142</v>
      </c>
      <c r="C26" s="8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</row>
    <row r="27" spans="1:20" x14ac:dyDescent="0.3">
      <c r="A27" s="29"/>
      <c r="B27" s="187"/>
      <c r="C27" s="8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20"/>
    </row>
    <row r="28" spans="1:20" x14ac:dyDescent="0.3">
      <c r="A28" s="29"/>
      <c r="B28" s="176" t="s">
        <v>143</v>
      </c>
      <c r="C28" s="110">
        <v>1.58826027461898</v>
      </c>
      <c r="D28" s="111">
        <v>-4.5518727705140538E-2</v>
      </c>
      <c r="E28" s="111">
        <v>0.6143179769328988</v>
      </c>
      <c r="F28" s="111">
        <v>-0.98097173471273225</v>
      </c>
      <c r="G28" s="111">
        <v>0.98989719957462974</v>
      </c>
      <c r="H28" s="111">
        <v>0.32511801542871588</v>
      </c>
      <c r="I28" s="111">
        <v>0.23828131042198386</v>
      </c>
      <c r="J28" s="111">
        <v>0.6057044957872737</v>
      </c>
      <c r="K28" s="111">
        <v>0.72594240721777226</v>
      </c>
      <c r="L28" s="111">
        <v>-0.12530311725041932</v>
      </c>
      <c r="M28" s="111">
        <v>-0.30569155510629109</v>
      </c>
      <c r="N28" s="111">
        <v>-0.17717893770926585</v>
      </c>
      <c r="O28" s="111">
        <v>-1.0453444022544778</v>
      </c>
      <c r="P28" s="111">
        <v>-0.42859315168857215</v>
      </c>
      <c r="Q28" s="111">
        <v>1.2026062701101736</v>
      </c>
      <c r="R28" s="111">
        <v>0.53904385586991399</v>
      </c>
      <c r="S28" s="111">
        <v>0.30847205249289189</v>
      </c>
      <c r="T28" s="112">
        <v>-0.14057462352077277</v>
      </c>
    </row>
    <row r="29" spans="1:20" x14ac:dyDescent="0.3">
      <c r="A29" s="29"/>
      <c r="B29" s="176"/>
      <c r="C29" s="114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6"/>
    </row>
    <row r="30" spans="1:20" x14ac:dyDescent="0.3">
      <c r="A30" s="29"/>
      <c r="B30" s="176" t="s">
        <v>144</v>
      </c>
      <c r="C30" s="34">
        <v>59.147850725523831</v>
      </c>
      <c r="D30" s="35">
        <v>58.782042246980836</v>
      </c>
      <c r="E30" s="35">
        <v>58.91886655469942</v>
      </c>
      <c r="F30" s="35">
        <v>58.198850942144041</v>
      </c>
      <c r="G30" s="35">
        <v>59.200060152020562</v>
      </c>
      <c r="H30" s="35">
        <v>59.282180487570578</v>
      </c>
      <c r="I30" s="35">
        <v>59.348751772777462</v>
      </c>
      <c r="J30" s="35">
        <v>59.641332009632421</v>
      </c>
      <c r="K30" s="35">
        <v>60.034529339000478</v>
      </c>
      <c r="L30" s="35">
        <v>59.94748227193444</v>
      </c>
      <c r="M30" s="35">
        <v>59.786294261420522</v>
      </c>
      <c r="N30" s="35">
        <v>59.693880883960148</v>
      </c>
      <c r="O30" s="35">
        <v>59.047064823483232</v>
      </c>
      <c r="P30" s="35">
        <v>58.828131278603202</v>
      </c>
      <c r="Q30" s="35">
        <v>59.451645728019329</v>
      </c>
      <c r="R30" s="35">
        <v>59.744751395536397</v>
      </c>
      <c r="S30" s="35">
        <v>59.863887806646851</v>
      </c>
      <c r="T30" s="37">
        <v>59.680786598867087</v>
      </c>
    </row>
    <row r="31" spans="1:20" x14ac:dyDescent="0.3">
      <c r="A31" s="29"/>
      <c r="B31" s="176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7"/>
    </row>
    <row r="32" spans="1:20" x14ac:dyDescent="0.3">
      <c r="A32" s="29"/>
      <c r="B32" s="176" t="s">
        <v>145</v>
      </c>
      <c r="C32" s="110">
        <v>68.949049644750488</v>
      </c>
      <c r="D32" s="111">
        <v>68.588916540026702</v>
      </c>
      <c r="E32" s="111">
        <v>68.894488466377894</v>
      </c>
      <c r="F32" s="111">
        <v>68.155831552262754</v>
      </c>
      <c r="G32" s="111">
        <v>69.73505238737178</v>
      </c>
      <c r="H32" s="111">
        <v>70.161533297605871</v>
      </c>
      <c r="I32" s="111">
        <v>70.641762750435518</v>
      </c>
      <c r="J32" s="111">
        <v>71.414380866961267</v>
      </c>
      <c r="K32" s="111">
        <v>72.386197786877744</v>
      </c>
      <c r="L32" s="111">
        <v>72.865700592732722</v>
      </c>
      <c r="M32" s="111">
        <v>73.26098740744456</v>
      </c>
      <c r="N32" s="111">
        <v>73.731172977305377</v>
      </c>
      <c r="O32" s="111">
        <v>73.53561067591076</v>
      </c>
      <c r="P32" s="111">
        <v>73.810993580205619</v>
      </c>
      <c r="Q32" s="111">
        <v>75.20767023359781</v>
      </c>
      <c r="R32" s="111">
        <v>76.149832509805123</v>
      </c>
      <c r="S32" s="111">
        <v>76.825475610426039</v>
      </c>
      <c r="T32" s="112">
        <v>77.035420779150087</v>
      </c>
    </row>
    <row r="33" spans="1:20" x14ac:dyDescent="0.3">
      <c r="A33" s="74"/>
      <c r="B33" s="185"/>
      <c r="C33" s="188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</row>
    <row r="34" spans="1:20" s="21" customFormat="1" x14ac:dyDescent="0.3">
      <c r="A34" s="103"/>
      <c r="B34" s="191"/>
      <c r="C34" s="337"/>
      <c r="D34" s="192"/>
      <c r="E34" s="192"/>
      <c r="F34" s="192"/>
      <c r="G34" s="192"/>
      <c r="H34" s="192"/>
      <c r="I34" s="192"/>
      <c r="J34" s="192"/>
      <c r="K34" s="192"/>
      <c r="L34" s="65"/>
      <c r="M34" s="65"/>
      <c r="N34" s="65"/>
      <c r="O34" s="65"/>
      <c r="P34" s="65"/>
      <c r="Q34" s="65"/>
      <c r="R34" s="65"/>
      <c r="S34" s="65"/>
      <c r="T34" s="66"/>
    </row>
    <row r="35" spans="1:20" x14ac:dyDescent="0.3">
      <c r="A35" s="29"/>
      <c r="B35" s="193" t="s">
        <v>40</v>
      </c>
      <c r="C35" s="97"/>
      <c r="D35" s="98"/>
      <c r="E35" s="98"/>
      <c r="F35" s="98"/>
      <c r="G35" s="98"/>
      <c r="H35" s="98"/>
      <c r="I35" s="98"/>
      <c r="J35" s="98"/>
      <c r="K35" s="98"/>
      <c r="L35" s="70"/>
      <c r="M35" s="70"/>
      <c r="N35" s="70"/>
      <c r="O35" s="70"/>
      <c r="P35" s="70"/>
      <c r="Q35" s="70"/>
      <c r="R35" s="70"/>
      <c r="S35" s="70"/>
      <c r="T35" s="71"/>
    </row>
    <row r="36" spans="1:20" x14ac:dyDescent="0.3">
      <c r="A36" s="29"/>
      <c r="B36" s="193"/>
      <c r="C36" s="97"/>
      <c r="D36" s="98"/>
      <c r="E36" s="98"/>
      <c r="F36" s="98"/>
      <c r="G36" s="98"/>
      <c r="H36" s="98"/>
      <c r="I36" s="98"/>
      <c r="J36" s="98"/>
      <c r="K36" s="98"/>
      <c r="L36" s="70"/>
      <c r="M36" s="70"/>
      <c r="N36" s="70"/>
      <c r="O36" s="70"/>
      <c r="P36" s="70"/>
      <c r="Q36" s="70"/>
      <c r="R36" s="70"/>
      <c r="S36" s="70"/>
      <c r="T36" s="71"/>
    </row>
    <row r="37" spans="1:20" x14ac:dyDescent="0.3">
      <c r="A37" s="29"/>
      <c r="B37" s="176" t="s">
        <v>146</v>
      </c>
      <c r="C37" s="340">
        <v>257.45</v>
      </c>
      <c r="D37" s="341">
        <v>324.17500000000001</v>
      </c>
      <c r="E37" s="341">
        <v>389</v>
      </c>
      <c r="F37" s="341">
        <v>364.625</v>
      </c>
      <c r="G37" s="341">
        <v>377.5</v>
      </c>
      <c r="H37" s="341">
        <v>386.02499999999998</v>
      </c>
      <c r="I37" s="341">
        <v>358.69574999999998</v>
      </c>
      <c r="J37" s="341">
        <v>314.23599999999999</v>
      </c>
      <c r="K37" s="341">
        <v>265.99374999999998</v>
      </c>
      <c r="L37" s="341">
        <v>223.98250000000002</v>
      </c>
      <c r="M37" s="341">
        <v>179.50150000000002</v>
      </c>
      <c r="N37" s="341">
        <v>157.73349999999999</v>
      </c>
      <c r="O37" s="341">
        <v>181.44225</v>
      </c>
      <c r="P37" s="341">
        <v>187.6095</v>
      </c>
      <c r="Q37" s="341">
        <v>179.53625004767525</v>
      </c>
      <c r="R37" s="341">
        <v>154.35755482281445</v>
      </c>
      <c r="S37" s="341">
        <v>148.21981971887601</v>
      </c>
      <c r="T37" s="342">
        <v>142.05023585023378</v>
      </c>
    </row>
    <row r="38" spans="1:20" x14ac:dyDescent="0.3">
      <c r="A38" s="29"/>
      <c r="B38" s="180" t="s">
        <v>82</v>
      </c>
      <c r="C38" s="114">
        <v>-11.786876820284409</v>
      </c>
      <c r="D38" s="115">
        <v>25.917653913381255</v>
      </c>
      <c r="E38" s="115">
        <v>19.996915246394686</v>
      </c>
      <c r="F38" s="115">
        <v>-6.2660668380462692</v>
      </c>
      <c r="G38" s="115">
        <v>3.5310250257113429</v>
      </c>
      <c r="H38" s="115">
        <v>2.2582781456953471</v>
      </c>
      <c r="I38" s="115">
        <v>-7.0796580532348941</v>
      </c>
      <c r="J38" s="115">
        <v>-12.394836013529565</v>
      </c>
      <c r="K38" s="115">
        <v>-15.352235262668824</v>
      </c>
      <c r="L38" s="115">
        <v>-15.794074108884127</v>
      </c>
      <c r="M38" s="115">
        <v>-19.859140781087802</v>
      </c>
      <c r="N38" s="115">
        <v>-12.126918159458288</v>
      </c>
      <c r="O38" s="115">
        <v>15.030890711231294</v>
      </c>
      <c r="P38" s="115">
        <v>3.3990153891940711</v>
      </c>
      <c r="Q38" s="115">
        <v>-4.3032202272937914</v>
      </c>
      <c r="R38" s="115">
        <v>-14.024296050616346</v>
      </c>
      <c r="S38" s="115">
        <v>-3.976310139781547</v>
      </c>
      <c r="T38" s="116">
        <v>-4.1624553857533275</v>
      </c>
    </row>
    <row r="39" spans="1:20" x14ac:dyDescent="0.3">
      <c r="A39" s="29"/>
      <c r="B39" s="180"/>
      <c r="C39" s="114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6"/>
    </row>
    <row r="40" spans="1:20" x14ac:dyDescent="0.3">
      <c r="A40" s="29"/>
      <c r="B40" s="176" t="s">
        <v>41</v>
      </c>
      <c r="C40" s="69">
        <v>9.5663644470868014</v>
      </c>
      <c r="D40" s="70">
        <v>12.051227241888864</v>
      </c>
      <c r="E40" s="70">
        <v>14.372806207278774</v>
      </c>
      <c r="F40" s="70">
        <v>13.605664284781433</v>
      </c>
      <c r="G40" s="70">
        <v>13.948012708394625</v>
      </c>
      <c r="H40" s="70">
        <v>14.216776330084798</v>
      </c>
      <c r="I40" s="70">
        <v>13.178874385137787</v>
      </c>
      <c r="J40" s="70">
        <v>11.475864688323266</v>
      </c>
      <c r="K40" s="70">
        <v>9.6440526748055078</v>
      </c>
      <c r="L40" s="70">
        <v>8.1310523102569174</v>
      </c>
      <c r="M40" s="70">
        <v>6.5362760288176363</v>
      </c>
      <c r="N40" s="70">
        <v>5.7538217443709918</v>
      </c>
      <c r="O40" s="70">
        <v>6.6885912163563237</v>
      </c>
      <c r="P40" s="70">
        <v>6.9457062825841156</v>
      </c>
      <c r="Q40" s="70">
        <v>6.5678320844456888</v>
      </c>
      <c r="R40" s="70">
        <v>5.6164646611426647</v>
      </c>
      <c r="S40" s="70">
        <v>5.3765514487172075</v>
      </c>
      <c r="T40" s="71">
        <v>5.1600085559734801</v>
      </c>
    </row>
    <row r="41" spans="1:20" x14ac:dyDescent="0.3">
      <c r="A41" s="29"/>
      <c r="B41" s="176"/>
      <c r="C41" s="6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1"/>
    </row>
    <row r="42" spans="1:20" x14ac:dyDescent="0.3">
      <c r="A42" s="29"/>
      <c r="B42" s="176" t="s">
        <v>147</v>
      </c>
      <c r="C42" s="34">
        <v>8.832951547433959</v>
      </c>
      <c r="D42" s="35">
        <v>12.839349312716461</v>
      </c>
      <c r="E42" s="35">
        <v>14.171360169226602</v>
      </c>
      <c r="F42" s="35">
        <v>14.591686321491457</v>
      </c>
      <c r="G42" s="35">
        <v>15.020214132761314</v>
      </c>
      <c r="H42" s="35">
        <v>15.377619077100443</v>
      </c>
      <c r="I42" s="35">
        <v>14.294176821047344</v>
      </c>
      <c r="J42" s="35">
        <v>13.146959681589559</v>
      </c>
      <c r="K42" s="35">
        <v>11.079764196268824</v>
      </c>
      <c r="L42" s="35">
        <v>8.34758888826115</v>
      </c>
      <c r="M42" s="35">
        <v>6.5961570539773442</v>
      </c>
      <c r="N42" s="35">
        <v>6.1099853420228509</v>
      </c>
      <c r="O42" s="35">
        <v>7.6340679838087704</v>
      </c>
      <c r="P42" s="35">
        <v>8.1149854844905196</v>
      </c>
      <c r="Q42" s="35">
        <v>7.6408101659355507</v>
      </c>
      <c r="R42" s="35">
        <v>6.5980075062018821</v>
      </c>
      <c r="S42" s="35">
        <v>6.3995917893698184</v>
      </c>
      <c r="T42" s="37">
        <v>6.1186908553289472</v>
      </c>
    </row>
    <row r="43" spans="1:20" x14ac:dyDescent="0.3">
      <c r="A43" s="29"/>
      <c r="B43" s="176"/>
      <c r="C43" s="8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0"/>
    </row>
    <row r="44" spans="1:20" x14ac:dyDescent="0.3">
      <c r="A44" s="29"/>
      <c r="B44" s="176" t="s">
        <v>148</v>
      </c>
      <c r="C44" s="34">
        <v>7.6495653927181619</v>
      </c>
      <c r="D44" s="35">
        <v>11.436335675221894</v>
      </c>
      <c r="E44" s="35">
        <v>12.47867858457807</v>
      </c>
      <c r="F44" s="35">
        <v>13.155825150278815</v>
      </c>
      <c r="G44" s="35">
        <v>13.585754999019056</v>
      </c>
      <c r="H44" s="35">
        <v>14.107888429951737</v>
      </c>
      <c r="I44" s="35">
        <v>12.789967893097714</v>
      </c>
      <c r="J44" s="35">
        <v>11.502115510298113</v>
      </c>
      <c r="K44" s="35">
        <v>9.4849735430648074</v>
      </c>
      <c r="L44" s="35">
        <v>7.0622593859209521</v>
      </c>
      <c r="M44" s="35">
        <v>5.4176550591020698</v>
      </c>
      <c r="N44" s="35">
        <v>4.9975602360197051</v>
      </c>
      <c r="O44" s="35">
        <v>6.7789619604396094</v>
      </c>
      <c r="P44" s="35">
        <v>7.4770774318643376</v>
      </c>
      <c r="Q44" s="35">
        <v>7.0281845976537349</v>
      </c>
      <c r="R44" s="35">
        <v>6.0345399858562834</v>
      </c>
      <c r="S44" s="35">
        <v>5.8087471616829953</v>
      </c>
      <c r="T44" s="37">
        <v>5.5661248818379994</v>
      </c>
    </row>
    <row r="45" spans="1:20" x14ac:dyDescent="0.3">
      <c r="A45" s="74"/>
      <c r="B45" s="176"/>
      <c r="C45" s="100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4"/>
    </row>
    <row r="46" spans="1:20" s="21" customFormat="1" x14ac:dyDescent="0.3">
      <c r="A46" s="103"/>
      <c r="B46" s="194"/>
      <c r="C46" s="327"/>
      <c r="D46" s="86"/>
      <c r="E46" s="86"/>
      <c r="F46" s="86"/>
      <c r="G46" s="86"/>
      <c r="H46" s="86"/>
      <c r="I46" s="86"/>
      <c r="J46" s="192"/>
      <c r="K46" s="192"/>
      <c r="L46" s="65"/>
      <c r="M46" s="65"/>
      <c r="N46" s="65"/>
      <c r="O46" s="65"/>
      <c r="P46" s="65"/>
      <c r="Q46" s="65"/>
      <c r="R46" s="65"/>
      <c r="S46" s="65"/>
      <c r="T46" s="66"/>
    </row>
    <row r="47" spans="1:20" x14ac:dyDescent="0.3">
      <c r="A47" s="29"/>
      <c r="B47" s="174" t="s">
        <v>37</v>
      </c>
      <c r="C47" s="87"/>
      <c r="D47" s="18"/>
      <c r="E47" s="18"/>
      <c r="F47" s="18"/>
      <c r="G47" s="18"/>
      <c r="H47" s="18"/>
      <c r="I47" s="18"/>
      <c r="J47" s="98"/>
      <c r="K47" s="98"/>
      <c r="L47" s="70"/>
      <c r="M47" s="70"/>
      <c r="N47" s="70"/>
      <c r="O47" s="70"/>
      <c r="P47" s="70"/>
      <c r="Q47" s="70"/>
      <c r="R47" s="70"/>
      <c r="S47" s="70"/>
      <c r="T47" s="71"/>
    </row>
    <row r="48" spans="1:20" x14ac:dyDescent="0.3">
      <c r="A48" s="29"/>
      <c r="B48" s="174"/>
      <c r="C48" s="87"/>
      <c r="D48" s="18"/>
      <c r="E48" s="18"/>
      <c r="F48" s="18"/>
      <c r="G48" s="18"/>
      <c r="H48" s="18"/>
      <c r="I48" s="18"/>
      <c r="J48" s="98"/>
      <c r="K48" s="98"/>
      <c r="L48" s="70"/>
      <c r="M48" s="70"/>
      <c r="N48" s="70"/>
      <c r="O48" s="70"/>
      <c r="P48" s="70"/>
      <c r="Q48" s="70"/>
      <c r="R48" s="70"/>
      <c r="S48" s="70"/>
      <c r="T48" s="71"/>
    </row>
    <row r="49" spans="1:20" x14ac:dyDescent="0.3">
      <c r="A49" s="29"/>
      <c r="B49" s="176" t="s">
        <v>149</v>
      </c>
      <c r="C49" s="195">
        <v>723</v>
      </c>
      <c r="D49" s="196">
        <v>745</v>
      </c>
      <c r="E49" s="196">
        <v>769</v>
      </c>
      <c r="F49" s="196">
        <v>786</v>
      </c>
      <c r="G49" s="196">
        <v>806</v>
      </c>
      <c r="H49" s="196">
        <v>824</v>
      </c>
      <c r="I49" s="196">
        <v>858</v>
      </c>
      <c r="J49" s="196">
        <v>883</v>
      </c>
      <c r="K49" s="196">
        <v>912</v>
      </c>
      <c r="L49" s="196">
        <v>954</v>
      </c>
      <c r="M49" s="196">
        <v>1013</v>
      </c>
      <c r="N49" s="196">
        <v>1092</v>
      </c>
      <c r="O49" s="196">
        <v>1133</v>
      </c>
      <c r="P49" s="196">
        <v>1211</v>
      </c>
      <c r="Q49" s="196">
        <v>1294</v>
      </c>
      <c r="R49" s="196">
        <v>1386</v>
      </c>
      <c r="S49" s="196">
        <v>1453</v>
      </c>
      <c r="T49" s="197">
        <v>1513</v>
      </c>
    </row>
    <row r="50" spans="1:20" x14ac:dyDescent="0.3">
      <c r="A50" s="29"/>
      <c r="B50" s="180" t="s">
        <v>82</v>
      </c>
      <c r="C50" s="159">
        <v>8.071748878923767</v>
      </c>
      <c r="D50" s="160">
        <v>3.0428769017980528</v>
      </c>
      <c r="E50" s="160">
        <v>3.2214765100671228</v>
      </c>
      <c r="F50" s="160">
        <v>2.2106631989596837</v>
      </c>
      <c r="G50" s="160">
        <v>2.5445292620865034</v>
      </c>
      <c r="H50" s="160">
        <v>2.2332506203474045</v>
      </c>
      <c r="I50" s="160">
        <v>4.126213592233019</v>
      </c>
      <c r="J50" s="160">
        <v>2.9137529137529095</v>
      </c>
      <c r="K50" s="160">
        <v>3.2842582106455298</v>
      </c>
      <c r="L50" s="160">
        <v>4.6052631578947345</v>
      </c>
      <c r="M50" s="160">
        <v>6.1844863731656208</v>
      </c>
      <c r="N50" s="160">
        <v>7.7986179664363275</v>
      </c>
      <c r="O50" s="160">
        <v>3.7545787545787634</v>
      </c>
      <c r="P50" s="160">
        <v>6.884377758164173</v>
      </c>
      <c r="Q50" s="160">
        <v>6.8538398018166857</v>
      </c>
      <c r="R50" s="160">
        <v>7.1097372488408084</v>
      </c>
      <c r="S50" s="160">
        <v>4.834054834054835</v>
      </c>
      <c r="T50" s="161">
        <v>4.1293874741913372</v>
      </c>
    </row>
    <row r="51" spans="1:20" x14ac:dyDescent="0.3">
      <c r="A51" s="29"/>
      <c r="B51" s="176" t="s">
        <v>150</v>
      </c>
      <c r="C51" s="195">
        <v>806.55006568508679</v>
      </c>
      <c r="D51" s="196">
        <v>817.81400047007708</v>
      </c>
      <c r="E51" s="196">
        <v>836.10714741013749</v>
      </c>
      <c r="F51" s="196">
        <v>822.44327801693078</v>
      </c>
      <c r="G51" s="196">
        <v>813.94613990650919</v>
      </c>
      <c r="H51" s="196">
        <v>820.72394918300802</v>
      </c>
      <c r="I51" s="196">
        <v>855.17932380110358</v>
      </c>
      <c r="J51" s="196">
        <v>883</v>
      </c>
      <c r="K51" s="196">
        <v>916.76236548119277</v>
      </c>
      <c r="L51" s="196">
        <v>946.59654526737484</v>
      </c>
      <c r="M51" s="196">
        <v>980.67835286823311</v>
      </c>
      <c r="N51" s="196">
        <v>1029.590329156294</v>
      </c>
      <c r="O51" s="196">
        <v>1047.9945893664994</v>
      </c>
      <c r="P51" s="196">
        <v>1085.8369474790875</v>
      </c>
      <c r="Q51" s="196">
        <v>1069.6536654709346</v>
      </c>
      <c r="R51" s="196">
        <v>1076.0009919926774</v>
      </c>
      <c r="S51" s="196">
        <v>1105.0284107846667</v>
      </c>
      <c r="T51" s="197">
        <v>1127.4204021766914</v>
      </c>
    </row>
    <row r="52" spans="1:20" x14ac:dyDescent="0.3">
      <c r="A52" s="29"/>
      <c r="B52" s="180" t="s">
        <v>82</v>
      </c>
      <c r="C52" s="162">
        <f>100*((1+'Labor market'!C50/100)/(1+'Price inflation'!C10/100)-1)</f>
        <v>3.3312908513920991</v>
      </c>
      <c r="D52" s="163">
        <f>100*((1+'Labor market'!D50/100)/(1+'Price inflation'!D10/100)-1)</f>
        <v>1.3965574195846875</v>
      </c>
      <c r="E52" s="163">
        <f>100*((1+'Labor market'!E50/100)/(1+'Price inflation'!E10/100)-1)</f>
        <v>2.2368346506107306</v>
      </c>
      <c r="F52" s="163">
        <f>100*((1+'Labor market'!F50/100)/(1+'Price inflation'!F10/100)-1)</f>
        <v>-1.6342246846628328</v>
      </c>
      <c r="G52" s="163">
        <f>100*((1+'Labor market'!G50/100)/(1+'Price inflation'!G10/100)-1)</f>
        <v>-1.0331579499208599</v>
      </c>
      <c r="H52" s="163">
        <f>100*((1+'Labor market'!H50/100)/(1+'Price inflation'!H10/100)-1)</f>
        <v>0.83270980034100273</v>
      </c>
      <c r="I52" s="163">
        <f>100*((1+'Labor market'!I50/100)/(1+'Price inflation'!I10/100)-1)</f>
        <v>4.1981685379589795</v>
      </c>
      <c r="J52" s="163">
        <f>100*((1+'Labor market'!J50/100)/(1+'Price inflation'!J10/100)-1)</f>
        <v>3.2531979462785632</v>
      </c>
      <c r="K52" s="163">
        <f>100*((1+'Labor market'!K50/100)/(1+'Price inflation'!K10/100)-1)</f>
        <v>3.8235974497387248</v>
      </c>
      <c r="L52" s="163">
        <f>100*((1+'Labor market'!L50/100)/(1+'Price inflation'!L10/100)-1)</f>
        <v>3.2542980503483587</v>
      </c>
      <c r="M52" s="163">
        <f>100*((1+'Labor market'!M50/100)/(1+'Price inflation'!M10/100)-1)</f>
        <v>3.6004576364930152</v>
      </c>
      <c r="N52" s="163">
        <f>100*((1+'Labor market'!N50/100)/(1+'Price inflation'!N10/100)-1)</f>
        <v>4.9875656115999645</v>
      </c>
      <c r="O52" s="163">
        <f>100*((1+'Labor market'!O50/100)/(1+'Price inflation'!O10/100)-1)</f>
        <v>1.7875323503948382</v>
      </c>
      <c r="P52" s="163">
        <f>100*((1+'Labor market'!P50/100)/(1+'Price inflation'!P10/100)-1)</f>
        <v>3.6109306762226012</v>
      </c>
      <c r="Q52" s="163">
        <f>100*((1+'Labor market'!Q50/100)/(1+'Price inflation'!Q10/100)-1)</f>
        <v>-1.4903970661271471</v>
      </c>
      <c r="R52" s="163">
        <f>100*((1+'Labor market'!R50/100)/(1+'Price inflation'!R10/100)-1)</f>
        <v>0.5934001562036828</v>
      </c>
      <c r="S52" s="163">
        <f>100*((1+'Labor market'!S50/100)/(1+'Price inflation'!S10/100)-1)</f>
        <v>2.6977130140217298</v>
      </c>
      <c r="T52" s="164">
        <f>100*((1+'Labor market'!T50/100)/(1+'Price inflation'!T10/100)-1)</f>
        <v>2.0263724600641408</v>
      </c>
    </row>
    <row r="53" spans="1:20" x14ac:dyDescent="0.3">
      <c r="A53" s="29"/>
      <c r="B53" s="185"/>
      <c r="C53" s="114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6"/>
    </row>
    <row r="54" spans="1:20" x14ac:dyDescent="0.3">
      <c r="A54" s="29"/>
      <c r="B54" s="176" t="s">
        <v>151</v>
      </c>
      <c r="C54" s="195">
        <v>725</v>
      </c>
      <c r="D54" s="196">
        <v>741</v>
      </c>
      <c r="E54" s="196">
        <v>767</v>
      </c>
      <c r="F54" s="196">
        <v>787</v>
      </c>
      <c r="G54" s="196">
        <v>804</v>
      </c>
      <c r="H54" s="196">
        <v>821</v>
      </c>
      <c r="I54" s="196">
        <v>853</v>
      </c>
      <c r="J54" s="196">
        <v>877</v>
      </c>
      <c r="K54" s="196">
        <v>900</v>
      </c>
      <c r="L54" s="196">
        <v>941</v>
      </c>
      <c r="M54" s="196">
        <v>998</v>
      </c>
      <c r="N54" s="196">
        <v>1061</v>
      </c>
      <c r="O54" s="196">
        <v>1084</v>
      </c>
      <c r="P54" s="196">
        <v>1157</v>
      </c>
      <c r="Q54" s="196">
        <v>1242</v>
      </c>
      <c r="R54" s="196">
        <v>1343</v>
      </c>
      <c r="S54" s="196">
        <v>1421</v>
      </c>
      <c r="T54" s="197">
        <v>1493</v>
      </c>
    </row>
    <row r="55" spans="1:20" x14ac:dyDescent="0.3">
      <c r="A55" s="29"/>
      <c r="B55" s="180" t="s">
        <v>82</v>
      </c>
      <c r="C55" s="159">
        <v>7.7265973254086129</v>
      </c>
      <c r="D55" s="160">
        <v>2.2068965517241468</v>
      </c>
      <c r="E55" s="160">
        <v>3.5087719298245723</v>
      </c>
      <c r="F55" s="160">
        <v>2.6075619295958363</v>
      </c>
      <c r="G55" s="160">
        <v>2.1601016518424387</v>
      </c>
      <c r="H55" s="160">
        <v>2.1144278606965106</v>
      </c>
      <c r="I55" s="160">
        <v>3.897685749086488</v>
      </c>
      <c r="J55" s="160">
        <v>2.8135990621336537</v>
      </c>
      <c r="K55" s="160">
        <v>2.6225769669327326</v>
      </c>
      <c r="L55" s="160">
        <v>4.5555555555555571</v>
      </c>
      <c r="M55" s="160">
        <v>6.0573857598299696</v>
      </c>
      <c r="N55" s="160">
        <v>6.3126252505010028</v>
      </c>
      <c r="O55" s="160">
        <v>2.1677662582469281</v>
      </c>
      <c r="P55" s="160">
        <v>6.7343173431734238</v>
      </c>
      <c r="Q55" s="160">
        <v>7.3465859982713821</v>
      </c>
      <c r="R55" s="160">
        <v>8.1320450885668194</v>
      </c>
      <c r="S55" s="160">
        <v>5.8078927773641098</v>
      </c>
      <c r="T55" s="161">
        <v>5.0668543279380751</v>
      </c>
    </row>
    <row r="56" spans="1:20" x14ac:dyDescent="0.3">
      <c r="A56" s="29"/>
      <c r="B56" s="176" t="s">
        <v>152</v>
      </c>
      <c r="C56" s="195">
        <v>716</v>
      </c>
      <c r="D56" s="196">
        <v>759</v>
      </c>
      <c r="E56" s="196">
        <v>779</v>
      </c>
      <c r="F56" s="196">
        <v>781</v>
      </c>
      <c r="G56" s="196">
        <v>810</v>
      </c>
      <c r="H56" s="196">
        <v>838</v>
      </c>
      <c r="I56" s="196">
        <v>877</v>
      </c>
      <c r="J56" s="196">
        <v>906</v>
      </c>
      <c r="K56" s="196">
        <v>957</v>
      </c>
      <c r="L56" s="196">
        <v>1005</v>
      </c>
      <c r="M56" s="196">
        <v>1072</v>
      </c>
      <c r="N56" s="196">
        <v>1216</v>
      </c>
      <c r="O56" s="196">
        <v>1320</v>
      </c>
      <c r="P56" s="196">
        <v>1409</v>
      </c>
      <c r="Q56" s="196">
        <v>1485</v>
      </c>
      <c r="R56" s="196">
        <v>1551</v>
      </c>
      <c r="S56" s="196">
        <v>1575</v>
      </c>
      <c r="T56" s="197">
        <v>1597</v>
      </c>
    </row>
    <row r="57" spans="1:20" x14ac:dyDescent="0.3">
      <c r="A57" s="29"/>
      <c r="B57" s="180" t="s">
        <v>82</v>
      </c>
      <c r="C57" s="159">
        <v>9.6477794793261786</v>
      </c>
      <c r="D57" s="160">
        <v>6.0055865921787799</v>
      </c>
      <c r="E57" s="160">
        <v>2.6350461133069825</v>
      </c>
      <c r="F57" s="160">
        <v>0.25673940949935137</v>
      </c>
      <c r="G57" s="160">
        <v>3.7131882202304789</v>
      </c>
      <c r="H57" s="160">
        <v>3.4567901234567877</v>
      </c>
      <c r="I57" s="160">
        <v>4.6539379474940246</v>
      </c>
      <c r="J57" s="160">
        <v>3.3067274800456126</v>
      </c>
      <c r="K57" s="160">
        <v>5.6291390728476776</v>
      </c>
      <c r="L57" s="160">
        <v>5.0156739811912265</v>
      </c>
      <c r="M57" s="160">
        <v>6.6666666666666652</v>
      </c>
      <c r="N57" s="160">
        <v>13.432835820895516</v>
      </c>
      <c r="O57" s="160">
        <v>8.5526315789473664</v>
      </c>
      <c r="P57" s="160">
        <v>6.7424242424242387</v>
      </c>
      <c r="Q57" s="160">
        <v>5.3938963804116336</v>
      </c>
      <c r="R57" s="160">
        <v>4.4444444444444509</v>
      </c>
      <c r="S57" s="160">
        <v>1.5473887814313247</v>
      </c>
      <c r="T57" s="161">
        <v>1.3968253968253963</v>
      </c>
    </row>
    <row r="58" spans="1:20" x14ac:dyDescent="0.3">
      <c r="A58" s="74"/>
      <c r="B58" s="198"/>
      <c r="C58" s="100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4"/>
    </row>
    <row r="59" spans="1:20" x14ac:dyDescent="0.3">
      <c r="A59" s="29"/>
      <c r="B59" s="176"/>
      <c r="C59" s="8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20"/>
    </row>
    <row r="60" spans="1:20" x14ac:dyDescent="0.3">
      <c r="A60" s="29"/>
      <c r="B60" s="174" t="s">
        <v>49</v>
      </c>
      <c r="C60" s="8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20"/>
    </row>
    <row r="61" spans="1:20" x14ac:dyDescent="0.3">
      <c r="A61" s="29"/>
      <c r="B61" s="21"/>
      <c r="C61" s="8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0"/>
    </row>
    <row r="62" spans="1:20" s="200" customFormat="1" x14ac:dyDescent="0.3">
      <c r="A62" s="199"/>
      <c r="B62" s="44" t="s">
        <v>153</v>
      </c>
      <c r="C62" s="34">
        <f>'Labor market'!C40-'Labor market'!C64</f>
        <v>12.411563597108957</v>
      </c>
      <c r="D62" s="35">
        <f>'Labor market'!D40-'Labor market'!D64</f>
        <v>12.728382631505079</v>
      </c>
      <c r="E62" s="35">
        <f>'Labor market'!E40-'Labor market'!E64</f>
        <v>13.137484014615412</v>
      </c>
      <c r="F62" s="35">
        <f>'Labor market'!F40-'Labor market'!F64</f>
        <v>13.120891719713008</v>
      </c>
      <c r="G62" s="35">
        <f>'Labor market'!G40-'Labor market'!G64</f>
        <v>12.921626689148994</v>
      </c>
      <c r="H62" s="35">
        <f>'Labor market'!H40-'Labor market'!H64</f>
        <v>12.560606291353681</v>
      </c>
      <c r="I62" s="35">
        <f>'Labor market'!I40-'Labor market'!I64</f>
        <v>11.917361938793267</v>
      </c>
      <c r="J62" s="35">
        <f>'Labor market'!J40-'Labor market'!J64</f>
        <v>10.948392008601918</v>
      </c>
      <c r="K62" s="35">
        <f>'Labor market'!K40-'Labor market'!K64</f>
        <v>9.8850937785896402</v>
      </c>
      <c r="L62" s="35">
        <f>'Labor market'!L40-'Labor market'!L64</f>
        <v>8.9536255371209101</v>
      </c>
      <c r="M62" s="35">
        <f>'Labor market'!M40-'Labor market'!M64</f>
        <v>8.1053616653689495</v>
      </c>
      <c r="N62" s="35">
        <f>'Labor market'!N40-'Labor market'!N64</f>
        <v>7.5618301264083696</v>
      </c>
      <c r="O62" s="35">
        <f>'Labor market'!O40-'Labor market'!O64</f>
        <v>7.5821394993401858</v>
      </c>
      <c r="P62" s="35">
        <f>'Labor market'!P40-'Labor market'!P64</f>
        <v>7.3823461944231124</v>
      </c>
      <c r="Q62" s="35">
        <f>'Labor market'!Q40-'Labor market'!Q64</f>
        <v>6.9493339972144641</v>
      </c>
      <c r="R62" s="35">
        <f>'Labor market'!R40-'Labor market'!R64</f>
        <v>6.6937265495092664</v>
      </c>
      <c r="S62" s="35">
        <f>'Labor market'!S40-'Labor market'!S64</f>
        <v>6.4384102485291379</v>
      </c>
      <c r="T62" s="37">
        <f>'Labor market'!T40-'Labor market'!T64</f>
        <v>6.214357856214054</v>
      </c>
    </row>
    <row r="63" spans="1:20" s="200" customFormat="1" x14ac:dyDescent="0.3">
      <c r="A63" s="199"/>
      <c r="B63" s="44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7"/>
    </row>
    <row r="64" spans="1:20" s="200" customFormat="1" x14ac:dyDescent="0.3">
      <c r="A64" s="199"/>
      <c r="B64" s="44" t="s">
        <v>154</v>
      </c>
      <c r="C64" s="34">
        <v>-2.8451991500221556</v>
      </c>
      <c r="D64" s="35">
        <v>-0.6771553896162158</v>
      </c>
      <c r="E64" s="35">
        <v>1.2353221926633629</v>
      </c>
      <c r="F64" s="35">
        <v>0.48477256506842537</v>
      </c>
      <c r="G64" s="35">
        <v>1.0263860192456313</v>
      </c>
      <c r="H64" s="35">
        <v>1.6561700387311169</v>
      </c>
      <c r="I64" s="35">
        <v>1.2615124463445204</v>
      </c>
      <c r="J64" s="35">
        <v>0.52747267972134826</v>
      </c>
      <c r="K64" s="35">
        <v>-0.24104110378413285</v>
      </c>
      <c r="L64" s="35">
        <v>-0.82257322686399292</v>
      </c>
      <c r="M64" s="35">
        <v>-1.5690856365513137</v>
      </c>
      <c r="N64" s="35">
        <v>-1.808008382037378</v>
      </c>
      <c r="O64" s="35">
        <v>-0.89354828298386235</v>
      </c>
      <c r="P64" s="35">
        <v>-0.43663991183899714</v>
      </c>
      <c r="Q64" s="35">
        <v>-0.38150191276877521</v>
      </c>
      <c r="R64" s="35">
        <v>-1.0772618883666012</v>
      </c>
      <c r="S64" s="35">
        <v>-1.0618587998119302</v>
      </c>
      <c r="T64" s="37">
        <v>-1.0543493002405744</v>
      </c>
    </row>
    <row r="65" spans="1:20" s="200" customFormat="1" x14ac:dyDescent="0.3">
      <c r="A65" s="199"/>
      <c r="B65" s="44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7"/>
    </row>
    <row r="66" spans="1:20" x14ac:dyDescent="0.3">
      <c r="A66" s="29"/>
      <c r="B66" s="122" t="s">
        <v>155</v>
      </c>
      <c r="C66" s="34">
        <v>28.839440149277745</v>
      </c>
      <c r="D66" s="35">
        <v>30.359681033240406</v>
      </c>
      <c r="E66" s="35">
        <v>28.993116996116861</v>
      </c>
      <c r="F66" s="35">
        <v>28.9325196078548</v>
      </c>
      <c r="G66" s="35">
        <v>28.889760889337637</v>
      </c>
      <c r="H66" s="35">
        <v>28.991647129552259</v>
      </c>
      <c r="I66" s="35">
        <v>29.830768951150684</v>
      </c>
      <c r="J66" s="35">
        <v>29.864611486106948</v>
      </c>
      <c r="K66" s="35">
        <v>31.164220991634902</v>
      </c>
      <c r="L66" s="35">
        <v>31.844661968776173</v>
      </c>
      <c r="M66" s="35">
        <v>32.524810735266918</v>
      </c>
      <c r="N66" s="35">
        <v>33.663810699794226</v>
      </c>
      <c r="O66" s="35">
        <v>35.024491163063637</v>
      </c>
      <c r="P66" s="35">
        <v>35.238396615145106</v>
      </c>
      <c r="Q66" s="35">
        <v>34.473783284796113</v>
      </c>
      <c r="R66" s="35">
        <v>33.894611034964946</v>
      </c>
      <c r="S66" s="35">
        <v>34.29880133297408</v>
      </c>
      <c r="T66" s="37">
        <v>34.376404232191028</v>
      </c>
    </row>
    <row r="67" spans="1:20" x14ac:dyDescent="0.3">
      <c r="A67" s="29"/>
      <c r="B67" s="122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7"/>
    </row>
    <row r="68" spans="1:20" x14ac:dyDescent="0.3">
      <c r="A68" s="29"/>
      <c r="B68" s="122" t="s">
        <v>156</v>
      </c>
      <c r="C68" s="34">
        <v>41.779659986534703</v>
      </c>
      <c r="D68" s="35">
        <v>44.952004273415795</v>
      </c>
      <c r="E68" s="35">
        <v>43.66512406508474</v>
      </c>
      <c r="F68" s="35">
        <v>43.436457812895902</v>
      </c>
      <c r="G68" s="35">
        <v>43.381834444039463</v>
      </c>
      <c r="H68" s="35">
        <v>43.638212458928258</v>
      </c>
      <c r="I68" s="35">
        <v>44.019806238907812</v>
      </c>
      <c r="J68" s="35">
        <v>44.360595130982752</v>
      </c>
      <c r="K68" s="35">
        <v>45.784019043750703</v>
      </c>
      <c r="L68" s="35">
        <v>47.179423107737939</v>
      </c>
      <c r="M68" s="35">
        <v>48.166062777009209</v>
      </c>
      <c r="N68" s="35">
        <v>49.441131113865303</v>
      </c>
      <c r="O68" s="35">
        <v>51.321385433081907</v>
      </c>
      <c r="P68" s="35">
        <v>51.232514167457957</v>
      </c>
      <c r="Q68" s="35">
        <v>50.350268159651208</v>
      </c>
      <c r="R68" s="35">
        <v>49.493626492403095</v>
      </c>
      <c r="S68" s="35">
        <v>50.137255679318272</v>
      </c>
      <c r="T68" s="37">
        <v>50.479982453611981</v>
      </c>
    </row>
    <row r="69" spans="1:20" x14ac:dyDescent="0.3">
      <c r="A69" s="74"/>
      <c r="B69" s="150"/>
      <c r="C69" s="60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2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zoomScaleNormal="100" workbookViewId="0">
      <selection activeCell="A2" sqref="A2:R3"/>
    </sheetView>
  </sheetViews>
  <sheetFormatPr defaultColWidth="9.125" defaultRowHeight="15.6" x14ac:dyDescent="0.3"/>
  <cols>
    <col min="1" max="1" width="5.75" style="83" customWidth="1"/>
    <col min="2" max="2" width="36.25" style="11" customWidth="1"/>
    <col min="3" max="4" width="11.125" style="11" customWidth="1"/>
    <col min="5" max="5" width="11.125" style="172" customWidth="1"/>
    <col min="6" max="20" width="11.125" style="11" customWidth="1"/>
    <col min="21" max="16384" width="9.125" style="11"/>
  </cols>
  <sheetData>
    <row r="1" spans="1:20" x14ac:dyDescent="0.3">
      <c r="A1" s="417" t="str">
        <f>'Summary indicators'!A1:M1</f>
        <v>59th meeting of the Macroeconomic Forecast Committee, March 17th 2022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9"/>
      <c r="R1" s="419"/>
      <c r="S1" s="348"/>
    </row>
    <row r="2" spans="1:20" ht="18" x14ac:dyDescent="0.35">
      <c r="A2" s="395" t="s">
        <v>43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346"/>
    </row>
    <row r="3" spans="1:20" x14ac:dyDescent="0.3">
      <c r="A3" s="415" t="s">
        <v>16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351"/>
    </row>
    <row r="4" spans="1:20" x14ac:dyDescent="0.3">
      <c r="A4" s="84"/>
      <c r="B4" s="85"/>
      <c r="C4" s="332"/>
      <c r="D4" s="104"/>
      <c r="E4" s="333"/>
      <c r="F4" s="333"/>
      <c r="G4" s="333"/>
      <c r="H4" s="333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85"/>
    </row>
    <row r="5" spans="1:20" s="21" customFormat="1" x14ac:dyDescent="0.3">
      <c r="A5" s="87"/>
      <c r="B5" s="88"/>
      <c r="C5" s="87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18">
        <v>2024</v>
      </c>
      <c r="T5" s="20">
        <v>2025</v>
      </c>
    </row>
    <row r="6" spans="1:20" s="21" customFormat="1" x14ac:dyDescent="0.3">
      <c r="A6" s="100"/>
      <c r="B6" s="24"/>
      <c r="C6" s="173" t="s">
        <v>20</v>
      </c>
      <c r="D6" s="9" t="s">
        <v>20</v>
      </c>
      <c r="E6" s="9" t="s">
        <v>20</v>
      </c>
      <c r="F6" s="9" t="s">
        <v>20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9" t="s">
        <v>20</v>
      </c>
      <c r="N6" s="9" t="s">
        <v>20</v>
      </c>
      <c r="O6" s="9" t="s">
        <v>20</v>
      </c>
      <c r="P6" s="9" t="s">
        <v>21</v>
      </c>
      <c r="Q6" s="9" t="s">
        <v>21</v>
      </c>
      <c r="R6" s="9" t="s">
        <v>21</v>
      </c>
      <c r="S6" s="9" t="s">
        <v>21</v>
      </c>
      <c r="T6" s="151" t="s">
        <v>21</v>
      </c>
    </row>
    <row r="7" spans="1:20" s="21" customFormat="1" x14ac:dyDescent="0.3">
      <c r="A7" s="84"/>
      <c r="B7" s="20"/>
      <c r="C7" s="33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201"/>
    </row>
    <row r="8" spans="1:20" s="21" customFormat="1" x14ac:dyDescent="0.3">
      <c r="A8" s="87"/>
      <c r="B8" s="153" t="s">
        <v>157</v>
      </c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1"/>
    </row>
    <row r="9" spans="1:20" s="21" customFormat="1" x14ac:dyDescent="0.3">
      <c r="A9" s="87"/>
      <c r="B9" s="20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1"/>
    </row>
    <row r="10" spans="1:20" x14ac:dyDescent="0.3">
      <c r="A10" s="202"/>
      <c r="B10" s="33" t="s">
        <v>158</v>
      </c>
      <c r="C10" s="97">
        <v>4.5876307055422894</v>
      </c>
      <c r="D10" s="98">
        <v>1.6236443564852099</v>
      </c>
      <c r="E10" s="98">
        <v>0.96309892889521187</v>
      </c>
      <c r="F10" s="98">
        <v>3.908765900839728</v>
      </c>
      <c r="G10" s="98">
        <v>3.6150362463793551</v>
      </c>
      <c r="H10" s="98">
        <v>1.3889746916249779</v>
      </c>
      <c r="I10" s="98">
        <v>-6.9055864163058978E-2</v>
      </c>
      <c r="J10" s="98">
        <v>-0.32875013973152623</v>
      </c>
      <c r="K10" s="98">
        <v>-0.51947654708678348</v>
      </c>
      <c r="L10" s="98">
        <v>1.3083863171367671</v>
      </c>
      <c r="M10" s="98">
        <v>2.4942252144670052</v>
      </c>
      <c r="N10" s="98">
        <v>2.6775097969561568</v>
      </c>
      <c r="O10" s="98">
        <v>1.9325023003922803</v>
      </c>
      <c r="P10" s="98">
        <v>3.1593646158539768</v>
      </c>
      <c r="Q10" s="98">
        <v>8.4704806632355698</v>
      </c>
      <c r="R10" s="98">
        <v>6.4778972402945056</v>
      </c>
      <c r="S10" s="98">
        <v>2.0802233636316947</v>
      </c>
      <c r="T10" s="99">
        <v>2.0612464830604305</v>
      </c>
    </row>
    <row r="11" spans="1:20" x14ac:dyDescent="0.3">
      <c r="A11" s="87" t="s">
        <v>5</v>
      </c>
      <c r="B11" s="203" t="s">
        <v>159</v>
      </c>
      <c r="C11" s="97">
        <v>4.4711628780762513</v>
      </c>
      <c r="D11" s="98">
        <v>4.2016215413242852</v>
      </c>
      <c r="E11" s="98">
        <v>-0.49220795786220073</v>
      </c>
      <c r="F11" s="98">
        <v>7.0094479758107786</v>
      </c>
      <c r="G11" s="98">
        <v>6.3089693271419112</v>
      </c>
      <c r="H11" s="98">
        <v>0.80300655197669268</v>
      </c>
      <c r="I11" s="98">
        <v>-0.89491195539248558</v>
      </c>
      <c r="J11" s="98">
        <v>-1.5886969964371223</v>
      </c>
      <c r="K11" s="98">
        <v>-1.1862344220351706</v>
      </c>
      <c r="L11" s="98">
        <v>-1.888214946065625</v>
      </c>
      <c r="M11" s="98">
        <v>1.3025080059388294</v>
      </c>
      <c r="N11" s="98">
        <v>3.9175605559262472</v>
      </c>
      <c r="O11" s="98">
        <v>3.2515616904095213</v>
      </c>
      <c r="P11" s="98">
        <v>-0.62891271037067709</v>
      </c>
      <c r="Q11" s="98">
        <v>11.766528840206769</v>
      </c>
      <c r="R11" s="98">
        <v>18.135809268862136</v>
      </c>
      <c r="S11" s="98">
        <v>-2.056216495260077</v>
      </c>
      <c r="T11" s="99">
        <v>-2.0918936025686508</v>
      </c>
    </row>
    <row r="12" spans="1:20" x14ac:dyDescent="0.3">
      <c r="A12" s="87"/>
      <c r="B12" s="38" t="s">
        <v>160</v>
      </c>
      <c r="C12" s="97">
        <v>4.6040101483600271</v>
      </c>
      <c r="D12" s="98">
        <v>0.46895995700080295</v>
      </c>
      <c r="E12" s="98">
        <v>1.1836456285359009</v>
      </c>
      <c r="F12" s="98">
        <v>2.315806170195911</v>
      </c>
      <c r="G12" s="98">
        <v>2.7446192801591218</v>
      </c>
      <c r="H12" s="98">
        <v>1.4906230942846044</v>
      </c>
      <c r="I12" s="98">
        <v>0.1579612468407765</v>
      </c>
      <c r="J12" s="98">
        <v>4.3293523907195208E-3</v>
      </c>
      <c r="K12" s="98">
        <v>6.606261000619007E-2</v>
      </c>
      <c r="L12" s="98">
        <v>2.0285315847289764</v>
      </c>
      <c r="M12" s="98">
        <v>2.7462988893904194</v>
      </c>
      <c r="N12" s="98">
        <v>2.3774857529279103</v>
      </c>
      <c r="O12" s="98">
        <v>1.6681411512068367</v>
      </c>
      <c r="P12" s="98">
        <v>3.7092467465211554</v>
      </c>
      <c r="Q12" s="98">
        <v>7.7220397939877117</v>
      </c>
      <c r="R12" s="98">
        <v>4.0885683350195379</v>
      </c>
      <c r="S12" s="98">
        <v>2.9213544034978556</v>
      </c>
      <c r="T12" s="99">
        <v>2.9048963940450312</v>
      </c>
    </row>
    <row r="13" spans="1:20" x14ac:dyDescent="0.3">
      <c r="A13" s="87" t="s">
        <v>5</v>
      </c>
      <c r="B13" s="203" t="s">
        <v>161</v>
      </c>
      <c r="C13" s="97">
        <v>8.0206548209614823</v>
      </c>
      <c r="D13" s="98">
        <v>-3.6335803499982444</v>
      </c>
      <c r="E13" s="98">
        <v>1.7127219426252616</v>
      </c>
      <c r="F13" s="98">
        <v>5.3185674227096857</v>
      </c>
      <c r="G13" s="98">
        <v>3.7483907062019428</v>
      </c>
      <c r="H13" s="98">
        <v>3.7364050988188513</v>
      </c>
      <c r="I13" s="98">
        <v>-0.73401850077349229</v>
      </c>
      <c r="J13" s="98">
        <v>-0.39685293727955706</v>
      </c>
      <c r="K13" s="98">
        <v>-0.82690909844265192</v>
      </c>
      <c r="L13" s="98">
        <v>4.231806259839388</v>
      </c>
      <c r="M13" s="98">
        <v>4.2411206706375326</v>
      </c>
      <c r="N13" s="98">
        <v>4.3568221926978401</v>
      </c>
      <c r="O13" s="98">
        <v>2.7820210071904716</v>
      </c>
      <c r="P13" s="98">
        <v>1.884806997736499</v>
      </c>
      <c r="Q13" s="98">
        <v>10.900735604411448</v>
      </c>
      <c r="R13" s="98">
        <v>6.1108632328646939</v>
      </c>
      <c r="S13" s="98">
        <v>4.5285671654639259</v>
      </c>
      <c r="T13" s="99">
        <v>4.3326260792962312</v>
      </c>
    </row>
    <row r="14" spans="1:20" x14ac:dyDescent="0.3">
      <c r="A14" s="87"/>
      <c r="B14" s="38" t="s">
        <v>162</v>
      </c>
      <c r="C14" s="97">
        <v>3.8213324545504523</v>
      </c>
      <c r="D14" s="98">
        <v>1.4250572006718532</v>
      </c>
      <c r="E14" s="98">
        <v>0.87692418028779695</v>
      </c>
      <c r="F14" s="98">
        <v>1.5266090148782885</v>
      </c>
      <c r="G14" s="98">
        <v>2.5260370247765618</v>
      </c>
      <c r="H14" s="98">
        <v>0.9661475796636898</v>
      </c>
      <c r="I14" s="98">
        <v>0.36037587326578358</v>
      </c>
      <c r="J14" s="98">
        <v>0.12439182813095417</v>
      </c>
      <c r="K14" s="98">
        <v>0.2692827897696759</v>
      </c>
      <c r="L14" s="98">
        <v>1.3934581321679573</v>
      </c>
      <c r="M14" s="98">
        <v>2.3593189910797729</v>
      </c>
      <c r="N14" s="98">
        <v>1.9025804371182842</v>
      </c>
      <c r="O14" s="98">
        <v>1.3854120019841876</v>
      </c>
      <c r="P14" s="98">
        <v>4.177053921190188</v>
      </c>
      <c r="Q14" s="98">
        <v>6.8166110041091521</v>
      </c>
      <c r="R14" s="98">
        <v>3.4998893961190713</v>
      </c>
      <c r="S14" s="98">
        <v>2.4516500644047534</v>
      </c>
      <c r="T14" s="99">
        <v>2.4856518310974351</v>
      </c>
    </row>
    <row r="15" spans="1:20" x14ac:dyDescent="0.3">
      <c r="A15" s="87" t="s">
        <v>5</v>
      </c>
      <c r="B15" s="203" t="s">
        <v>163</v>
      </c>
      <c r="C15" s="97">
        <v>6.6319291550467119</v>
      </c>
      <c r="D15" s="98">
        <v>-16.253336086321479</v>
      </c>
      <c r="E15" s="98">
        <v>11.478089359254163</v>
      </c>
      <c r="F15" s="98">
        <v>15.463250411605213</v>
      </c>
      <c r="G15" s="98">
        <v>5.6732003887600024</v>
      </c>
      <c r="H15" s="98">
        <v>-3.4902455725774995</v>
      </c>
      <c r="I15" s="98">
        <v>-2.7573925806384292</v>
      </c>
      <c r="J15" s="98">
        <v>-12.730784362816994</v>
      </c>
      <c r="K15" s="98">
        <v>-7.1492975294676908</v>
      </c>
      <c r="L15" s="98">
        <v>7.6026695857904558</v>
      </c>
      <c r="M15" s="98">
        <v>7.332140981885038</v>
      </c>
      <c r="N15" s="98">
        <v>-1.6915727116376789</v>
      </c>
      <c r="O15" s="98">
        <v>-11.57668024756634</v>
      </c>
      <c r="P15" s="98">
        <v>17.364121593696957</v>
      </c>
      <c r="Q15" s="98">
        <v>12.353348620216064</v>
      </c>
      <c r="R15" s="98">
        <v>-4.6665754347319455</v>
      </c>
      <c r="S15" s="98">
        <v>-3.1510051932838956</v>
      </c>
      <c r="T15" s="99">
        <v>-2.4346335955612419</v>
      </c>
    </row>
    <row r="16" spans="1:20" x14ac:dyDescent="0.3">
      <c r="A16" s="87" t="s">
        <v>5</v>
      </c>
      <c r="B16" s="203" t="s">
        <v>164</v>
      </c>
      <c r="C16" s="97">
        <v>0.47292770933651251</v>
      </c>
      <c r="D16" s="98">
        <v>-1.6083417888456908</v>
      </c>
      <c r="E16" s="98">
        <v>-1.4109817179677853</v>
      </c>
      <c r="F16" s="98">
        <v>-0.28975910358571833</v>
      </c>
      <c r="G16" s="98">
        <v>2.060897014808627</v>
      </c>
      <c r="H16" s="98">
        <v>0.95155494553009756</v>
      </c>
      <c r="I16" s="98">
        <v>0.16729815413425442</v>
      </c>
      <c r="J16" s="98">
        <v>0.44213930396062029</v>
      </c>
      <c r="K16" s="98">
        <v>0.11670987385077325</v>
      </c>
      <c r="L16" s="98">
        <v>0.55712079970713368</v>
      </c>
      <c r="M16" s="98">
        <v>1.3391797128520011</v>
      </c>
      <c r="N16" s="98">
        <v>1.4030793105535899</v>
      </c>
      <c r="O16" s="98">
        <v>1.5446785741446867</v>
      </c>
      <c r="P16" s="98">
        <v>2.6232271658994666</v>
      </c>
      <c r="Q16" s="98">
        <v>4.9814208793216297</v>
      </c>
      <c r="R16" s="98">
        <v>3.2346218349357247</v>
      </c>
      <c r="S16" s="98">
        <v>2.0136786791369321</v>
      </c>
      <c r="T16" s="99">
        <v>1.9749951130504373</v>
      </c>
    </row>
    <row r="17" spans="1:20" x14ac:dyDescent="0.3">
      <c r="A17" s="87" t="s">
        <v>5</v>
      </c>
      <c r="B17" s="203" t="s">
        <v>165</v>
      </c>
      <c r="C17" s="97">
        <v>7.3581704008733206</v>
      </c>
      <c r="D17" s="98">
        <v>6.8770071780209552</v>
      </c>
      <c r="E17" s="98">
        <v>2.3030839660141966</v>
      </c>
      <c r="F17" s="98">
        <v>2.2351229662913141</v>
      </c>
      <c r="G17" s="98">
        <v>2.7311331162836794</v>
      </c>
      <c r="H17" s="98">
        <v>1.4061910982142045</v>
      </c>
      <c r="I17" s="98">
        <v>0.8338304328656454</v>
      </c>
      <c r="J17" s="98">
        <v>0.79049688988346301</v>
      </c>
      <c r="K17" s="98">
        <v>0.95144929077257689</v>
      </c>
      <c r="L17" s="98">
        <v>1.8579999325895713</v>
      </c>
      <c r="M17" s="98">
        <v>3.0004715381242608</v>
      </c>
      <c r="N17" s="98">
        <v>2.8658793732108778</v>
      </c>
      <c r="O17" s="98">
        <v>2.6443239352073711</v>
      </c>
      <c r="P17" s="98">
        <v>4.8275940758996772</v>
      </c>
      <c r="Q17" s="98">
        <v>9.0320666411873418</v>
      </c>
      <c r="R17" s="98">
        <v>4.7120121575801033</v>
      </c>
      <c r="S17" s="98">
        <v>3.6137257661361888</v>
      </c>
      <c r="T17" s="99">
        <v>3.6674744784315427</v>
      </c>
    </row>
    <row r="18" spans="1:20" x14ac:dyDescent="0.3">
      <c r="A18" s="87"/>
      <c r="B18" s="31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2"/>
    </row>
    <row r="19" spans="1:20" x14ac:dyDescent="0.3">
      <c r="A19" s="87"/>
      <c r="B19" s="33" t="s">
        <v>166</v>
      </c>
      <c r="C19" s="97">
        <v>3.9361763407000483</v>
      </c>
      <c r="D19" s="98">
        <v>0.92553250447988678</v>
      </c>
      <c r="E19" s="98">
        <v>0.69464782545025638</v>
      </c>
      <c r="F19" s="98">
        <v>4.080964889159544</v>
      </c>
      <c r="G19" s="98">
        <v>3.7419332302882635</v>
      </c>
      <c r="H19" s="98">
        <v>1.4638293573966177</v>
      </c>
      <c r="I19" s="98">
        <v>-0.10204335598197334</v>
      </c>
      <c r="J19" s="98">
        <v>-0.34381384224426714</v>
      </c>
      <c r="K19" s="98">
        <v>-0.48166666666666913</v>
      </c>
      <c r="L19" s="98">
        <v>1.3908660045887755</v>
      </c>
      <c r="M19" s="98">
        <v>2.5329732497543</v>
      </c>
      <c r="N19" s="98">
        <v>2.7716472009665871</v>
      </c>
      <c r="O19" s="98">
        <v>2.0142486539019178</v>
      </c>
      <c r="P19" s="98">
        <v>2.8195849755302982</v>
      </c>
      <c r="Q19" s="98">
        <v>8.1348881163955546</v>
      </c>
      <c r="R19" s="98">
        <v>6.6925243088103326</v>
      </c>
      <c r="S19" s="98">
        <v>2.0052446306456195</v>
      </c>
      <c r="T19" s="99">
        <v>1.9597622971511353</v>
      </c>
    </row>
    <row r="20" spans="1:20" x14ac:dyDescent="0.3">
      <c r="A20" s="87"/>
      <c r="B20" s="33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9"/>
    </row>
    <row r="21" spans="1:20" x14ac:dyDescent="0.3">
      <c r="A21" s="87"/>
      <c r="B21" s="38" t="s">
        <v>167</v>
      </c>
      <c r="C21" s="97">
        <v>4.4000000000000039</v>
      </c>
      <c r="D21" s="98">
        <v>1.2999999999999901</v>
      </c>
      <c r="E21" s="98">
        <v>0.8999999999999897</v>
      </c>
      <c r="F21" s="98">
        <v>4.2727846769101241</v>
      </c>
      <c r="G21" s="98">
        <v>3.7293096487686528</v>
      </c>
      <c r="H21" s="98">
        <v>1.4254439309170586</v>
      </c>
      <c r="I21" s="98">
        <v>2.8779739063700127E-2</v>
      </c>
      <c r="J21" s="98">
        <v>-0.19180972475305591</v>
      </c>
      <c r="K21" s="98">
        <v>-0.6774286537907237</v>
      </c>
      <c r="L21" s="98">
        <v>1.2093068253277384</v>
      </c>
      <c r="M21" s="98">
        <v>2.5378769774888843</v>
      </c>
      <c r="N21" s="98">
        <v>3.0810105341661176</v>
      </c>
      <c r="O21" s="98">
        <v>2.1656794031200466</v>
      </c>
      <c r="P21" s="98">
        <v>2.9372679490010878</v>
      </c>
      <c r="Q21" s="98">
        <v>8.7793783419188198</v>
      </c>
      <c r="R21" s="98">
        <v>6.8881854924160324</v>
      </c>
      <c r="S21" s="98">
        <v>2.0973172533778506</v>
      </c>
      <c r="T21" s="99">
        <v>2.0541827605501162</v>
      </c>
    </row>
    <row r="22" spans="1:20" x14ac:dyDescent="0.3">
      <c r="A22" s="87"/>
      <c r="B22" s="38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9"/>
    </row>
    <row r="23" spans="1:20" x14ac:dyDescent="0.3">
      <c r="A23" s="87"/>
      <c r="B23" s="38" t="s">
        <v>168</v>
      </c>
      <c r="C23" s="97">
        <v>5.4000000000000048</v>
      </c>
      <c r="D23" s="98">
        <v>3.499999999999992</v>
      </c>
      <c r="E23" s="98">
        <v>1.4000000000000012</v>
      </c>
      <c r="F23" s="98">
        <v>4.1217501585288474</v>
      </c>
      <c r="G23" s="98">
        <v>3.7758830694275325</v>
      </c>
      <c r="H23" s="98">
        <v>1.7605633802816989</v>
      </c>
      <c r="I23" s="98">
        <v>-0.28835063437139263</v>
      </c>
      <c r="J23" s="98">
        <v>-0.1735106998264957</v>
      </c>
      <c r="K23" s="98">
        <v>-0.63731170336036591</v>
      </c>
      <c r="L23" s="98">
        <v>0.69970845481048816</v>
      </c>
      <c r="M23" s="98">
        <v>2.7214823393167498</v>
      </c>
      <c r="N23" s="98">
        <v>2.5366403607666399</v>
      </c>
      <c r="O23" s="98">
        <v>2.1990104452996206</v>
      </c>
      <c r="P23" s="98">
        <v>1.5255513717052027</v>
      </c>
      <c r="Q23" s="98">
        <v>9.9074692248368521</v>
      </c>
      <c r="R23" s="98">
        <v>6.8425340185830796</v>
      </c>
      <c r="S23" s="98">
        <v>1.9409184088248876</v>
      </c>
      <c r="T23" s="99">
        <v>2.1133652238777723</v>
      </c>
    </row>
    <row r="24" spans="1:20" s="21" customFormat="1" x14ac:dyDescent="0.3">
      <c r="A24" s="100"/>
      <c r="B24" s="33"/>
      <c r="C24" s="188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</row>
    <row r="25" spans="1:20" s="21" customFormat="1" x14ac:dyDescent="0.3">
      <c r="A25" s="87"/>
      <c r="B25" s="204"/>
      <c r="C25" s="32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</row>
    <row r="26" spans="1:20" s="21" customFormat="1" x14ac:dyDescent="0.3">
      <c r="A26" s="87"/>
      <c r="B26" s="153" t="s">
        <v>169</v>
      </c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1"/>
    </row>
    <row r="27" spans="1:20" s="21" customFormat="1" x14ac:dyDescent="0.3">
      <c r="A27" s="87"/>
      <c r="B27" s="38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1"/>
    </row>
    <row r="28" spans="1:20" x14ac:dyDescent="0.3">
      <c r="A28" s="87"/>
      <c r="B28" s="33" t="s">
        <v>170</v>
      </c>
      <c r="C28" s="97">
        <v>2.8580740612754951</v>
      </c>
      <c r="D28" s="98">
        <v>-1.1612213967253204</v>
      </c>
      <c r="E28" s="98">
        <v>0.53268131739094837</v>
      </c>
      <c r="F28" s="98">
        <v>1.6764771791955235</v>
      </c>
      <c r="G28" s="98">
        <v>1.2601162121106624</v>
      </c>
      <c r="H28" s="98">
        <v>0.50934130118116538</v>
      </c>
      <c r="I28" s="98">
        <v>-0.19225057747410679</v>
      </c>
      <c r="J28" s="98">
        <v>-0.21640322146645463</v>
      </c>
      <c r="K28" s="98">
        <v>-0.51218492302428364</v>
      </c>
      <c r="L28" s="98">
        <v>1.2156938877319945</v>
      </c>
      <c r="M28" s="98">
        <v>2.0343566218824494</v>
      </c>
      <c r="N28" s="98">
        <v>2.4934877089278329</v>
      </c>
      <c r="O28" s="98">
        <v>2.3686189620562903</v>
      </c>
      <c r="P28" s="98">
        <v>2.3845843442519055</v>
      </c>
      <c r="Q28" s="98">
        <v>7.3832841447628805</v>
      </c>
      <c r="R28" s="98">
        <v>5.1339165768536255</v>
      </c>
      <c r="S28" s="98">
        <v>2.3866949210609167</v>
      </c>
      <c r="T28" s="99">
        <v>2.1040592720526385</v>
      </c>
    </row>
    <row r="29" spans="1:20" x14ac:dyDescent="0.3">
      <c r="A29" s="87"/>
      <c r="B29" s="38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1"/>
    </row>
    <row r="30" spans="1:20" x14ac:dyDescent="0.3">
      <c r="A30" s="87"/>
      <c r="B30" s="38" t="s">
        <v>171</v>
      </c>
      <c r="C30" s="69">
        <v>4.4815723286876441</v>
      </c>
      <c r="D30" s="70">
        <v>5.5381998648229569E-2</v>
      </c>
      <c r="E30" s="70">
        <v>1.0044589112204738</v>
      </c>
      <c r="F30" s="70">
        <v>3.8730432082670463</v>
      </c>
      <c r="G30" s="70">
        <v>3.4312359849647311</v>
      </c>
      <c r="H30" s="70">
        <v>1.3325418689467794</v>
      </c>
      <c r="I30" s="70">
        <v>-9.1025571114922155E-2</v>
      </c>
      <c r="J30" s="70">
        <v>-0.11487300497714514</v>
      </c>
      <c r="K30" s="70">
        <v>-0.31798455698814898</v>
      </c>
      <c r="L30" s="70">
        <v>1.4049586326325914</v>
      </c>
      <c r="M30" s="70">
        <v>2.3103955111239749</v>
      </c>
      <c r="N30" s="70">
        <v>2.7303888933484677</v>
      </c>
      <c r="O30" s="70">
        <v>2.1673691385823535</v>
      </c>
      <c r="P30" s="70">
        <v>3.2525122754572422</v>
      </c>
      <c r="Q30" s="70">
        <v>8.2168408321163344</v>
      </c>
      <c r="R30" s="70">
        <v>6.6247960507034964</v>
      </c>
      <c r="S30" s="70">
        <v>1.9825454092192052</v>
      </c>
      <c r="T30" s="71">
        <v>1.8483671541636104</v>
      </c>
    </row>
    <row r="31" spans="1:20" x14ac:dyDescent="0.3">
      <c r="A31" s="87"/>
      <c r="B31" s="38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1"/>
    </row>
    <row r="32" spans="1:20" x14ac:dyDescent="0.3">
      <c r="A32" s="87"/>
      <c r="B32" s="38" t="s">
        <v>172</v>
      </c>
      <c r="C32" s="69">
        <v>4.5099219583472516</v>
      </c>
      <c r="D32" s="70">
        <v>0.53731810888062448</v>
      </c>
      <c r="E32" s="70">
        <v>0.86759632479538329</v>
      </c>
      <c r="F32" s="70">
        <v>2.008509828374061</v>
      </c>
      <c r="G32" s="70">
        <v>1.8750462146829516</v>
      </c>
      <c r="H32" s="70">
        <v>1.0855575546953267</v>
      </c>
      <c r="I32" s="70">
        <v>0.30795139611772271</v>
      </c>
      <c r="J32" s="70">
        <v>0.69315659020976472</v>
      </c>
      <c r="K32" s="70">
        <v>1.2775578699509627</v>
      </c>
      <c r="L32" s="70">
        <v>3.1925424732910379</v>
      </c>
      <c r="M32" s="70">
        <v>4.2394402464605907</v>
      </c>
      <c r="N32" s="70">
        <v>5.5510530411191361</v>
      </c>
      <c r="O32" s="70">
        <v>6.5080280330606977</v>
      </c>
      <c r="P32" s="70">
        <v>3.8851432945670838</v>
      </c>
      <c r="Q32" s="70">
        <v>9.8350155410048323</v>
      </c>
      <c r="R32" s="70">
        <v>4.9748813680757342</v>
      </c>
      <c r="S32" s="70">
        <v>2.56940005162134</v>
      </c>
      <c r="T32" s="71">
        <v>2.1840491609906865</v>
      </c>
    </row>
    <row r="33" spans="1:20" x14ac:dyDescent="0.3">
      <c r="A33" s="87"/>
      <c r="B33" s="38"/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1"/>
    </row>
    <row r="34" spans="1:20" x14ac:dyDescent="0.3">
      <c r="A34" s="87"/>
      <c r="B34" s="38" t="s">
        <v>173</v>
      </c>
      <c r="C34" s="69">
        <v>1.9401613653068139</v>
      </c>
      <c r="D34" s="70">
        <v>-2.1545346439085233</v>
      </c>
      <c r="E34" s="70">
        <v>-0.14577533025331713</v>
      </c>
      <c r="F34" s="70">
        <v>0.89080600204121119</v>
      </c>
      <c r="G34" s="70">
        <v>0.15510309190609473</v>
      </c>
      <c r="H34" s="70">
        <v>0.40791060772011889</v>
      </c>
      <c r="I34" s="70">
        <v>-0.41058170971403074</v>
      </c>
      <c r="J34" s="70">
        <v>-5.0551681035237994E-2</v>
      </c>
      <c r="K34" s="70">
        <v>-0.76710669350843474</v>
      </c>
      <c r="L34" s="70">
        <v>1.6004304294108485</v>
      </c>
      <c r="M34" s="70">
        <v>2.2843520229080205</v>
      </c>
      <c r="N34" s="70">
        <v>1.207844679407355</v>
      </c>
      <c r="O34" s="70">
        <v>0.69702531865565298</v>
      </c>
      <c r="P34" s="70">
        <v>2.1884624018104315</v>
      </c>
      <c r="Q34" s="70">
        <v>7.115241786943205</v>
      </c>
      <c r="R34" s="70">
        <v>3.3600040805676468</v>
      </c>
      <c r="S34" s="70">
        <v>3.3851109389029688</v>
      </c>
      <c r="T34" s="71">
        <v>2.7100806712823777</v>
      </c>
    </row>
    <row r="35" spans="1:20" x14ac:dyDescent="0.3">
      <c r="A35" s="87"/>
      <c r="B35" s="205"/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0"/>
    </row>
    <row r="36" spans="1:20" x14ac:dyDescent="0.3">
      <c r="A36" s="87"/>
      <c r="B36" s="38" t="s">
        <v>174</v>
      </c>
      <c r="C36" s="69">
        <v>1.3315364931685725</v>
      </c>
      <c r="D36" s="70">
        <v>-5.1510908527565906</v>
      </c>
      <c r="E36" s="70">
        <v>2.8916692409632461</v>
      </c>
      <c r="F36" s="70">
        <v>3.94717359111878</v>
      </c>
      <c r="G36" s="70">
        <v>1.2374450306268825</v>
      </c>
      <c r="H36" s="70">
        <v>-1.8469152579444592</v>
      </c>
      <c r="I36" s="70">
        <v>-3.3136383552549886</v>
      </c>
      <c r="J36" s="70">
        <v>-1.3828179097932991</v>
      </c>
      <c r="K36" s="70">
        <v>-1.469654314818658</v>
      </c>
      <c r="L36" s="70">
        <v>2.2181958229640308</v>
      </c>
      <c r="M36" s="70">
        <v>1.7843079908630211</v>
      </c>
      <c r="N36" s="70">
        <v>-2.5612545195063952E-2</v>
      </c>
      <c r="O36" s="70">
        <v>-2.2219472184324074</v>
      </c>
      <c r="P36" s="70">
        <v>5.1197792106727702</v>
      </c>
      <c r="Q36" s="70">
        <v>9.3038525045656471</v>
      </c>
      <c r="R36" s="70">
        <v>3.0120759507789252</v>
      </c>
      <c r="S36" s="70">
        <v>3.0652188140725345</v>
      </c>
      <c r="T36" s="71">
        <v>2.5312852128736241</v>
      </c>
    </row>
    <row r="37" spans="1:20" x14ac:dyDescent="0.3">
      <c r="A37" s="87"/>
      <c r="B37" s="38"/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1"/>
    </row>
    <row r="38" spans="1:20" x14ac:dyDescent="0.3">
      <c r="A38" s="87"/>
      <c r="B38" s="38" t="s">
        <v>175</v>
      </c>
      <c r="C38" s="69">
        <v>3.0173390099395458</v>
      </c>
      <c r="D38" s="70">
        <v>-4.0613112105922884</v>
      </c>
      <c r="E38" s="70">
        <v>3.6844581952581557</v>
      </c>
      <c r="F38" s="70">
        <v>5.351973564094048</v>
      </c>
      <c r="G38" s="70">
        <v>2.5053436289619979</v>
      </c>
      <c r="H38" s="70">
        <v>-1.4083160251032067</v>
      </c>
      <c r="I38" s="70">
        <v>-3.3656182414734559</v>
      </c>
      <c r="J38" s="70">
        <v>-1.1194121505986088</v>
      </c>
      <c r="K38" s="70">
        <v>-1.0860421809053</v>
      </c>
      <c r="L38" s="70">
        <v>2.7886579274768231</v>
      </c>
      <c r="M38" s="70">
        <v>2.3882819788645815</v>
      </c>
      <c r="N38" s="70">
        <v>0.23522443120442826</v>
      </c>
      <c r="O38" s="70">
        <v>-1.8417056665566034</v>
      </c>
      <c r="P38" s="70">
        <v>6.0207262903360759</v>
      </c>
      <c r="Q38" s="70">
        <v>10.292686274809547</v>
      </c>
      <c r="R38" s="70">
        <v>3.0506060372058386</v>
      </c>
      <c r="S38" s="70">
        <v>2.9606970708924596</v>
      </c>
      <c r="T38" s="71">
        <v>2.4359887692392057</v>
      </c>
    </row>
    <row r="39" spans="1:20" x14ac:dyDescent="0.3">
      <c r="A39" s="87"/>
      <c r="B39" s="38"/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1"/>
    </row>
    <row r="40" spans="1:20" x14ac:dyDescent="0.3">
      <c r="A40" s="87"/>
      <c r="B40" s="38" t="s">
        <v>176</v>
      </c>
      <c r="C40" s="69">
        <v>-1.63642599680075</v>
      </c>
      <c r="D40" s="70">
        <v>-1.1359125874197074</v>
      </c>
      <c r="E40" s="70">
        <v>-0.76461696197701601</v>
      </c>
      <c r="F40" s="70">
        <v>-1.333434890159535</v>
      </c>
      <c r="G40" s="70">
        <v>-1.236909758504412</v>
      </c>
      <c r="H40" s="70">
        <v>-0.44486432846904123</v>
      </c>
      <c r="I40" s="70">
        <v>5.3790261056718691E-2</v>
      </c>
      <c r="J40" s="70">
        <v>-0.2663877358778155</v>
      </c>
      <c r="K40" s="70">
        <v>-0.38782406686723725</v>
      </c>
      <c r="L40" s="70">
        <v>-0.55498545852724623</v>
      </c>
      <c r="M40" s="70">
        <v>-0.58988585053729725</v>
      </c>
      <c r="N40" s="70">
        <v>-0.2602248639434479</v>
      </c>
      <c r="O40" s="70">
        <v>-0.38737587532248208</v>
      </c>
      <c r="P40" s="70">
        <v>-0.84978391602039682</v>
      </c>
      <c r="Q40" s="70">
        <v>-0.89655425363390773</v>
      </c>
      <c r="R40" s="70">
        <v>-3.7389480672267439E-2</v>
      </c>
      <c r="S40" s="70">
        <v>0.10151615728486441</v>
      </c>
      <c r="T40" s="71">
        <v>9.3030237497004897E-2</v>
      </c>
    </row>
    <row r="41" spans="1:20" x14ac:dyDescent="0.3">
      <c r="A41" s="100"/>
      <c r="B41" s="206"/>
      <c r="C41" s="207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9"/>
    </row>
    <row r="43" spans="1:20" x14ac:dyDescent="0.3">
      <c r="A43" s="83" t="s">
        <v>5</v>
      </c>
      <c r="B43" s="391" t="s">
        <v>11</v>
      </c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</row>
    <row r="44" spans="1:20" x14ac:dyDescent="0.3"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</row>
    <row r="45" spans="1:20" x14ac:dyDescent="0.3">
      <c r="B45" s="101" t="s">
        <v>6</v>
      </c>
      <c r="C45" s="102">
        <v>0.17396396442500001</v>
      </c>
      <c r="D45" s="210"/>
      <c r="E45" s="11"/>
      <c r="H45" s="21"/>
    </row>
    <row r="46" spans="1:20" x14ac:dyDescent="0.3">
      <c r="B46" s="101" t="s">
        <v>9</v>
      </c>
      <c r="C46" s="102">
        <v>0.16561514460900001</v>
      </c>
      <c r="D46" s="210"/>
      <c r="E46" s="11"/>
    </row>
    <row r="47" spans="1:20" x14ac:dyDescent="0.3">
      <c r="B47" s="101" t="s">
        <v>10</v>
      </c>
      <c r="C47" s="102">
        <v>3.2555668783000001E-2</v>
      </c>
      <c r="D47" s="210"/>
      <c r="E47" s="11"/>
    </row>
    <row r="48" spans="1:20" x14ac:dyDescent="0.3">
      <c r="B48" s="211" t="s">
        <v>8</v>
      </c>
      <c r="C48" s="102">
        <v>0.33255469000600002</v>
      </c>
      <c r="D48" s="210"/>
      <c r="E48" s="11"/>
    </row>
    <row r="49" spans="2:5" x14ac:dyDescent="0.3">
      <c r="B49" s="211" t="s">
        <v>7</v>
      </c>
      <c r="C49" s="102">
        <v>0.29531053217699998</v>
      </c>
      <c r="D49" s="210"/>
      <c r="E49" s="11"/>
    </row>
  </sheetData>
  <mergeCells count="4">
    <mergeCell ref="B43:P43"/>
    <mergeCell ref="A2:R2"/>
    <mergeCell ref="A3:R3"/>
    <mergeCell ref="A1:R1"/>
  </mergeCells>
  <pageMargins left="0.7" right="0.7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showGridLines="0" zoomScaleNormal="100" workbookViewId="0">
      <selection activeCell="G9" sqref="G9"/>
    </sheetView>
  </sheetViews>
  <sheetFormatPr defaultColWidth="9.125" defaultRowHeight="15.6" x14ac:dyDescent="0.3"/>
  <cols>
    <col min="1" max="1" width="5.75" style="11" customWidth="1"/>
    <col min="2" max="2" width="75.75" style="11" customWidth="1"/>
    <col min="3" max="3" width="11.125" style="11" customWidth="1"/>
    <col min="4" max="4" width="11.125" style="172" customWidth="1"/>
    <col min="5" max="20" width="11.125" style="11" customWidth="1"/>
    <col min="21" max="16384" width="9.125" style="11"/>
  </cols>
  <sheetData>
    <row r="1" spans="1:20" x14ac:dyDescent="0.3">
      <c r="A1" s="417" t="str">
        <f>'Summary indicators'!A1:M1</f>
        <v>59th meeting of the Macroeconomic Forecast Committee, March 17th 2022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9"/>
      <c r="R1" s="419"/>
      <c r="S1" s="348"/>
    </row>
    <row r="2" spans="1:20" ht="18" x14ac:dyDescent="0.35">
      <c r="A2" s="395" t="s">
        <v>182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346"/>
    </row>
    <row r="3" spans="1:20" x14ac:dyDescent="0.3">
      <c r="A3" s="415" t="s">
        <v>16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351"/>
    </row>
    <row r="4" spans="1:20" s="21" customFormat="1" x14ac:dyDescent="0.3">
      <c r="A4" s="103"/>
      <c r="B4" s="85"/>
      <c r="C4" s="332"/>
      <c r="D4" s="104"/>
      <c r="E4" s="333"/>
      <c r="F4" s="333"/>
      <c r="G4" s="333"/>
      <c r="H4" s="333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85"/>
    </row>
    <row r="5" spans="1:20" s="21" customFormat="1" x14ac:dyDescent="0.3">
      <c r="A5" s="29"/>
      <c r="B5" s="88"/>
      <c r="C5" s="87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18">
        <v>2024</v>
      </c>
      <c r="T5" s="20">
        <v>2025</v>
      </c>
    </row>
    <row r="6" spans="1:20" s="21" customFormat="1" x14ac:dyDescent="0.3">
      <c r="A6" s="74"/>
      <c r="B6" s="24"/>
      <c r="C6" s="173" t="s">
        <v>20</v>
      </c>
      <c r="D6" s="9" t="s">
        <v>20</v>
      </c>
      <c r="E6" s="9" t="s">
        <v>20</v>
      </c>
      <c r="F6" s="9" t="s">
        <v>20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9" t="s">
        <v>20</v>
      </c>
      <c r="N6" s="9" t="s">
        <v>20</v>
      </c>
      <c r="O6" s="9" t="s">
        <v>20</v>
      </c>
      <c r="P6" s="9" t="s">
        <v>21</v>
      </c>
      <c r="Q6" s="9" t="s">
        <v>21</v>
      </c>
      <c r="R6" s="9" t="s">
        <v>21</v>
      </c>
      <c r="S6" s="9" t="s">
        <v>21</v>
      </c>
      <c r="T6" s="151" t="s">
        <v>21</v>
      </c>
    </row>
    <row r="7" spans="1:20" x14ac:dyDescent="0.3">
      <c r="A7" s="29"/>
      <c r="B7" s="20"/>
      <c r="C7" s="327"/>
      <c r="D7" s="18"/>
      <c r="E7" s="18"/>
      <c r="F7" s="18"/>
      <c r="G7" s="18"/>
      <c r="H7" s="18"/>
      <c r="I7" s="18"/>
      <c r="J7" s="18"/>
      <c r="K7" s="18"/>
      <c r="L7" s="18"/>
      <c r="M7" s="18"/>
      <c r="N7" s="48"/>
      <c r="O7" s="48"/>
      <c r="P7" s="48"/>
      <c r="Q7" s="48"/>
      <c r="R7" s="48"/>
      <c r="S7" s="48"/>
      <c r="T7" s="50"/>
    </row>
    <row r="8" spans="1:20" x14ac:dyDescent="0.3">
      <c r="A8" s="29"/>
      <c r="B8" s="33" t="s">
        <v>177</v>
      </c>
      <c r="C8" s="110">
        <v>-1.7756322921310113</v>
      </c>
      <c r="D8" s="111">
        <v>0.36178404279281651</v>
      </c>
      <c r="E8" s="111">
        <v>-0.11664560972888188</v>
      </c>
      <c r="F8" s="111">
        <v>-5.0270143395793221E-2</v>
      </c>
      <c r="G8" s="111">
        <v>3.4156932962849607</v>
      </c>
      <c r="H8" s="111">
        <v>3.91764540141215</v>
      </c>
      <c r="I8" s="111">
        <v>3.6241166827961706</v>
      </c>
      <c r="J8" s="111">
        <v>0.99895388235754601</v>
      </c>
      <c r="K8" s="111">
        <v>1.5479027554312597</v>
      </c>
      <c r="L8" s="111">
        <v>0.70705127899201548</v>
      </c>
      <c r="M8" s="111">
        <v>-0.26672223599711276</v>
      </c>
      <c r="N8" s="111">
        <v>-1.2069550811339189</v>
      </c>
      <c r="O8" s="111">
        <v>1.1025200682286451</v>
      </c>
      <c r="P8" s="111">
        <v>-2.6475417090837998E-2</v>
      </c>
      <c r="Q8" s="111">
        <v>-1.1215285405438795</v>
      </c>
      <c r="R8" s="111">
        <v>-0.7060775077585203</v>
      </c>
      <c r="S8" s="111">
        <v>3.2182881054204797E-2</v>
      </c>
      <c r="T8" s="112">
        <v>0.8055196658908883</v>
      </c>
    </row>
    <row r="9" spans="1:20" x14ac:dyDescent="0.3">
      <c r="A9" s="29"/>
      <c r="B9" s="33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</row>
    <row r="10" spans="1:20" x14ac:dyDescent="0.3">
      <c r="A10" s="29"/>
      <c r="B10" s="31" t="s">
        <v>178</v>
      </c>
      <c r="C10" s="110">
        <v>-0.49425030934542963</v>
      </c>
      <c r="D10" s="111">
        <v>-1.4088210717960739</v>
      </c>
      <c r="E10" s="111">
        <v>-0.95095953726150073</v>
      </c>
      <c r="F10" s="111">
        <v>-0.37716385641725814</v>
      </c>
      <c r="G10" s="111">
        <v>0.57441682656073778</v>
      </c>
      <c r="H10" s="111">
        <v>0.65195449082601031</v>
      </c>
      <c r="I10" s="111">
        <v>0.23099463910291146</v>
      </c>
      <c r="J10" s="111">
        <v>0.16010566284656588</v>
      </c>
      <c r="K10" s="111">
        <v>0.47324449036448618</v>
      </c>
      <c r="L10" s="111">
        <v>1.0450248204723995</v>
      </c>
      <c r="M10" s="111">
        <v>1.0374789558934059</v>
      </c>
      <c r="N10" s="111">
        <v>1.2956549845567034</v>
      </c>
      <c r="O10" s="111">
        <v>1.1814155508837756</v>
      </c>
      <c r="P10" s="111">
        <v>0.81874243811556913</v>
      </c>
      <c r="Q10" s="111">
        <v>0.73428647907016609</v>
      </c>
      <c r="R10" s="111">
        <v>0.79467708193996078</v>
      </c>
      <c r="S10" s="111">
        <v>0.9067206168554991</v>
      </c>
      <c r="T10" s="112">
        <v>1.0070437463967483</v>
      </c>
    </row>
    <row r="11" spans="1:20" x14ac:dyDescent="0.3">
      <c r="A11" s="29"/>
      <c r="B11" s="31"/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2"/>
    </row>
    <row r="12" spans="1:20" x14ac:dyDescent="0.3">
      <c r="A12" s="29"/>
      <c r="B12" s="31" t="s">
        <v>179</v>
      </c>
      <c r="C12" s="110">
        <v>-2.8404592966282194</v>
      </c>
      <c r="D12" s="111">
        <v>-0.87543631326246107</v>
      </c>
      <c r="E12" s="111">
        <v>-2.7538369848218465</v>
      </c>
      <c r="F12" s="111">
        <v>-3.3654300555829866</v>
      </c>
      <c r="G12" s="111">
        <v>-1.6491132909995325</v>
      </c>
      <c r="H12" s="111">
        <v>-0.67042215567038177</v>
      </c>
      <c r="I12" s="111">
        <v>-0.98590781569973718</v>
      </c>
      <c r="J12" s="111">
        <v>-1.7102900033468049</v>
      </c>
      <c r="K12" s="111">
        <v>-3.0780424096565047</v>
      </c>
      <c r="L12" s="111">
        <v>-2.1474184879388081</v>
      </c>
      <c r="M12" s="111">
        <v>-1.7928542098377571</v>
      </c>
      <c r="N12" s="111">
        <v>-2.3371157528912443</v>
      </c>
      <c r="O12" s="111">
        <v>-1.1690396025961722</v>
      </c>
      <c r="P12" s="111">
        <v>-1.0001700793412607</v>
      </c>
      <c r="Q12" s="111">
        <v>-0.35727921980000105</v>
      </c>
      <c r="R12" s="111">
        <v>-0.54197527992580552</v>
      </c>
      <c r="S12" s="111">
        <v>-0.94702926991035596</v>
      </c>
      <c r="T12" s="112">
        <v>-1.3657963404935578</v>
      </c>
    </row>
    <row r="13" spans="1:20" x14ac:dyDescent="0.3">
      <c r="A13" s="29"/>
      <c r="B13" s="31"/>
      <c r="C13" s="110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2"/>
    </row>
    <row r="14" spans="1:20" x14ac:dyDescent="0.3">
      <c r="A14" s="29"/>
      <c r="B14" s="31" t="s">
        <v>180</v>
      </c>
      <c r="C14" s="110">
        <v>-1.1035061348763275</v>
      </c>
      <c r="D14" s="111">
        <v>-1.5210363746886189</v>
      </c>
      <c r="E14" s="111">
        <v>-0.8265181357657877</v>
      </c>
      <c r="F14" s="111">
        <v>-1.0995993118299399</v>
      </c>
      <c r="G14" s="111">
        <v>-1.4090426375227716</v>
      </c>
      <c r="H14" s="111">
        <v>-2.0412827221512808</v>
      </c>
      <c r="I14" s="111">
        <v>-1.7252620334348872</v>
      </c>
      <c r="J14" s="111">
        <v>-1.5377017469187262</v>
      </c>
      <c r="K14" s="111">
        <v>-1.6848270104376204</v>
      </c>
      <c r="L14" s="111">
        <v>-1.5210284492360606</v>
      </c>
      <c r="M14" s="111">
        <v>-1.1841947770427794</v>
      </c>
      <c r="N14" s="111">
        <v>-1.1144711298746675</v>
      </c>
      <c r="O14" s="111">
        <v>-1.0008918154451145</v>
      </c>
      <c r="P14" s="111">
        <v>-0.80673988471261138</v>
      </c>
      <c r="Q14" s="111">
        <v>-0.45831842353458441</v>
      </c>
      <c r="R14" s="111">
        <v>-0.52364552362783301</v>
      </c>
      <c r="S14" s="111">
        <v>-0.71596926144920625</v>
      </c>
      <c r="T14" s="112">
        <v>-0.9161827034402622</v>
      </c>
    </row>
    <row r="15" spans="1:20" x14ac:dyDescent="0.3">
      <c r="A15" s="29"/>
      <c r="B15" s="31"/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2"/>
    </row>
    <row r="16" spans="1:20" s="21" customFormat="1" x14ac:dyDescent="0.3">
      <c r="A16" s="29"/>
      <c r="B16" s="31" t="s">
        <v>181</v>
      </c>
      <c r="C16" s="110">
        <v>-6.2138480329809873</v>
      </c>
      <c r="D16" s="111">
        <v>-3.4435097169543396</v>
      </c>
      <c r="E16" s="111">
        <v>-4.6479602675780152</v>
      </c>
      <c r="F16" s="111">
        <v>-4.8924633672259814</v>
      </c>
      <c r="G16" s="111">
        <v>0.9319541943233931</v>
      </c>
      <c r="H16" s="111">
        <v>1.8578950144164965</v>
      </c>
      <c r="I16" s="111">
        <v>1.1439414727644539</v>
      </c>
      <c r="J16" s="111">
        <v>-2.0889322050614245</v>
      </c>
      <c r="K16" s="111">
        <v>-2.7417221742983768</v>
      </c>
      <c r="L16" s="111">
        <v>-1.916370837710456</v>
      </c>
      <c r="M16" s="111">
        <v>-2.2062922669842373</v>
      </c>
      <c r="N16" s="111">
        <v>-3.3628869793431257</v>
      </c>
      <c r="O16" s="111">
        <v>0.11400420107112767</v>
      </c>
      <c r="P16" s="111">
        <v>-1.0146429430291339</v>
      </c>
      <c r="Q16" s="111">
        <v>-1.2028397048083017</v>
      </c>
      <c r="R16" s="111">
        <v>-0.97702122937219227</v>
      </c>
      <c r="S16" s="111">
        <v>-0.72409503344985693</v>
      </c>
      <c r="T16" s="112">
        <v>-0.46941563164617939</v>
      </c>
    </row>
    <row r="17" spans="1:20" s="21" customFormat="1" x14ac:dyDescent="0.3">
      <c r="A17" s="74"/>
      <c r="B17" s="73"/>
      <c r="C17" s="212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4"/>
    </row>
    <row r="18" spans="1:20" x14ac:dyDescent="0.3">
      <c r="D18" s="106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20" x14ac:dyDescent="0.3">
      <c r="B19" s="21"/>
      <c r="C19" s="21"/>
    </row>
    <row r="21" spans="1:20" x14ac:dyDescent="0.3">
      <c r="D21" s="215"/>
      <c r="E21" s="215"/>
      <c r="F21" s="215"/>
      <c r="G21" s="215"/>
      <c r="H21" s="215"/>
      <c r="I21" s="215"/>
      <c r="J21" s="215"/>
      <c r="K21" s="215"/>
    </row>
    <row r="22" spans="1:20" x14ac:dyDescent="0.3">
      <c r="D22" s="215"/>
      <c r="E22" s="215"/>
      <c r="F22" s="215"/>
      <c r="G22" s="215"/>
      <c r="H22" s="215"/>
      <c r="I22" s="215"/>
      <c r="J22" s="215"/>
      <c r="K22" s="215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4</vt:i4>
      </vt:variant>
    </vt:vector>
  </HeadingPairs>
  <TitlesOfParts>
    <vt:vector size="17" baseType="lpstr">
      <vt:lpstr>Summary indicators</vt:lpstr>
      <vt:lpstr>External environment</vt:lpstr>
      <vt:lpstr>Gross domestic product</vt:lpstr>
      <vt:lpstr>Supply side</vt:lpstr>
      <vt:lpstr>General government</vt:lpstr>
      <vt:lpstr>Households</vt:lpstr>
      <vt:lpstr>Labor market</vt:lpstr>
      <vt:lpstr>Price inflation</vt:lpstr>
      <vt:lpstr>Balance of payments</vt:lpstr>
      <vt:lpstr>Non-standard macrobases</vt:lpstr>
      <vt:lpstr>Semiannual data</vt:lpstr>
      <vt:lpstr>Quarterly bases</vt:lpstr>
      <vt:lpstr>Hárok1</vt:lpstr>
      <vt:lpstr>'Labor market'!Oblasť_tlače</vt:lpstr>
      <vt:lpstr>'Semiannual data'!Oblasť_tlače</vt:lpstr>
      <vt:lpstr>'Summary indicators'!Oblasť_tlače</vt:lpstr>
      <vt:lpstr>'Supply side'!Oblasť_tlače</vt:lpstr>
    </vt:vector>
  </TitlesOfParts>
  <Company>mfsr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Rippova Lenka</dc:creator>
  <cp:lastModifiedBy>Silan Jan</cp:lastModifiedBy>
  <cp:lastPrinted>2021-03-08T23:57:49Z</cp:lastPrinted>
  <dcterms:created xsi:type="dcterms:W3CDTF">2012-05-17T12:46:57Z</dcterms:created>
  <dcterms:modified xsi:type="dcterms:W3CDTF">2022-03-28T08:48:38Z</dcterms:modified>
</cp:coreProperties>
</file>