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FP_NEW\3_MAKRO\3_5_Vybor\2021\Makrovybor 2021-06-16\3-FINAL\"/>
    </mc:Choice>
  </mc:AlternateContent>
  <bookViews>
    <workbookView xWindow="0" yWindow="0" windowWidth="23040" windowHeight="9090" tabRatio="861"/>
  </bookViews>
  <sheets>
    <sheet name="Súhrnné indikátory" sheetId="1" r:id="rId1"/>
    <sheet name="Externé prostredie" sheetId="9" r:id="rId2"/>
    <sheet name="Hrubý domáci produkt" sheetId="4" r:id="rId3"/>
    <sheet name="Ponuková strana" sheetId="19" r:id="rId4"/>
    <sheet name="Verejná správa" sheetId="17" r:id="rId5"/>
    <sheet name="Domácnosti" sheetId="6" r:id="rId6"/>
    <sheet name="Trh práce" sheetId="5" r:id="rId7"/>
    <sheet name="Cenová inflácia" sheetId="7" r:id="rId8"/>
    <sheet name="Platobná bilancia" sheetId="10" r:id="rId9"/>
    <sheet name="Atypické základne" sheetId="15" r:id="rId10"/>
    <sheet name="Polročné údaje" sheetId="13" r:id="rId11"/>
    <sheet name="Kvartálne základne" sheetId="18" r:id="rId12"/>
    <sheet name="Hárok1" sheetId="12" state="hidden" r:id="rId13"/>
  </sheets>
  <definedNames>
    <definedName name="_xlnm.Print_Area" localSheetId="10">'Polročné údaje'!$A$1:$V$19</definedName>
    <definedName name="_xlnm.Print_Area" localSheetId="0">'Súhrnné indikátory'!$A$1:$P$64</definedName>
  </definedNames>
  <calcPr calcId="152511"/>
</workbook>
</file>

<file path=xl/calcChain.xml><?xml version="1.0" encoding="utf-8"?>
<calcChain xmlns="http://schemas.openxmlformats.org/spreadsheetml/2006/main">
  <c r="U24" i="15" l="1"/>
  <c r="T24" i="15"/>
  <c r="S24" i="15"/>
  <c r="F35" i="17" l="1"/>
  <c r="S39" i="17"/>
  <c r="S33" i="17"/>
  <c r="S35" i="17"/>
  <c r="S32" i="17"/>
  <c r="F33" i="17"/>
  <c r="F32" i="17"/>
  <c r="F39" i="17"/>
  <c r="A1" i="19"/>
  <c r="F31" i="17" l="1"/>
  <c r="S31" i="17"/>
  <c r="A1" i="9"/>
  <c r="A1" i="18" l="1"/>
  <c r="A1" i="13"/>
  <c r="A1" i="15" l="1"/>
  <c r="A1" i="10" l="1"/>
  <c r="A1" i="7" l="1"/>
  <c r="A1" i="5"/>
  <c r="A1" i="6"/>
  <c r="Q35" i="17" l="1"/>
  <c r="M35" i="17"/>
  <c r="I35" i="17"/>
  <c r="N39" i="17"/>
  <c r="J33" i="17"/>
  <c r="Q39" i="17"/>
  <c r="M32" i="17"/>
  <c r="O33" i="17"/>
  <c r="K33" i="17"/>
  <c r="G33" i="17"/>
  <c r="R32" i="17"/>
  <c r="N32" i="17"/>
  <c r="J32" i="17"/>
  <c r="J35" i="17"/>
  <c r="R33" i="17"/>
  <c r="Q32" i="17"/>
  <c r="R39" i="17"/>
  <c r="J39" i="17"/>
  <c r="I39" i="17"/>
  <c r="P33" i="17"/>
  <c r="L33" i="17"/>
  <c r="H33" i="17"/>
  <c r="O32" i="17"/>
  <c r="K32" i="17"/>
  <c r="G32" i="17"/>
  <c r="R35" i="17"/>
  <c r="N33" i="17"/>
  <c r="M39" i="17"/>
  <c r="G35" i="17"/>
  <c r="I32" i="17"/>
  <c r="P39" i="17"/>
  <c r="L39" i="17"/>
  <c r="H39" i="17"/>
  <c r="O39" i="17"/>
  <c r="K39" i="17"/>
  <c r="G39" i="17"/>
  <c r="N35" i="17"/>
  <c r="O35" i="17"/>
  <c r="P35" i="17"/>
  <c r="L35" i="17"/>
  <c r="H35" i="17"/>
  <c r="K35" i="17"/>
  <c r="Q33" i="17"/>
  <c r="M33" i="17"/>
  <c r="I33" i="17"/>
  <c r="P32" i="17"/>
  <c r="L32" i="17"/>
  <c r="H32" i="17"/>
  <c r="K31" i="17" l="1"/>
  <c r="M31" i="17"/>
  <c r="H31" i="17"/>
  <c r="P31" i="17"/>
  <c r="Q31" i="17"/>
  <c r="J31" i="17"/>
  <c r="N31" i="17"/>
  <c r="O31" i="17"/>
  <c r="R31" i="17"/>
  <c r="L31" i="17"/>
  <c r="I31" i="17"/>
  <c r="G31" i="17"/>
  <c r="A1" i="17"/>
  <c r="A1" i="4"/>
  <c r="I31" i="1" l="1"/>
  <c r="E12" i="13" l="1"/>
  <c r="E9" i="13"/>
  <c r="C12" i="13" l="1"/>
  <c r="C9" i="13"/>
  <c r="F17" i="13" l="1"/>
  <c r="D17" i="13"/>
  <c r="C15" i="13" l="1"/>
  <c r="C17" i="13"/>
  <c r="C18" i="13" s="1"/>
  <c r="M31" i="1"/>
  <c r="G17" i="13"/>
  <c r="E15" i="13"/>
  <c r="E17" i="13"/>
  <c r="E18" i="13" s="1"/>
  <c r="F52" i="5"/>
  <c r="H52" i="5"/>
  <c r="K52" i="5"/>
  <c r="D52" i="5"/>
  <c r="J52" i="5"/>
  <c r="M52" i="5"/>
  <c r="L52" i="5"/>
  <c r="I52" i="5"/>
  <c r="C52" i="5"/>
  <c r="G52" i="5"/>
  <c r="E52" i="5"/>
  <c r="N52" i="5" l="1"/>
  <c r="C31" i="1"/>
  <c r="H24" i="6"/>
  <c r="I24" i="6"/>
  <c r="C24" i="6"/>
  <c r="N24" i="6"/>
  <c r="J24" i="6"/>
  <c r="K24" i="6"/>
  <c r="G24" i="6"/>
  <c r="L24" i="6"/>
  <c r="M24" i="6"/>
  <c r="F24" i="6"/>
  <c r="D24" i="6"/>
  <c r="E24" i="6"/>
  <c r="D31" i="1" l="1"/>
  <c r="O52" i="5" l="1"/>
  <c r="O24" i="6"/>
  <c r="O62" i="5" l="1"/>
  <c r="K62" i="5" l="1"/>
  <c r="E62" i="5"/>
  <c r="J62" i="5"/>
  <c r="G62" i="5"/>
  <c r="L62" i="5"/>
  <c r="C62" i="5"/>
  <c r="F62" i="5"/>
  <c r="M62" i="5"/>
  <c r="D62" i="5"/>
  <c r="I62" i="5"/>
  <c r="H62" i="5"/>
  <c r="N62" i="5"/>
  <c r="C16" i="6" l="1"/>
  <c r="G16" i="6"/>
  <c r="M16" i="6"/>
  <c r="F16" i="6"/>
  <c r="N16" i="6"/>
  <c r="K16" i="6"/>
  <c r="I16" i="6"/>
  <c r="L16" i="6"/>
  <c r="H16" i="6"/>
  <c r="O16" i="6"/>
  <c r="E16" i="6"/>
  <c r="J16" i="6"/>
  <c r="D16" i="6"/>
  <c r="Q24" i="15" l="1"/>
  <c r="Q20" i="15" l="1"/>
  <c r="M24" i="15" l="1"/>
  <c r="J24" i="15"/>
  <c r="E24" i="15"/>
  <c r="K24" i="15"/>
  <c r="H24" i="15"/>
  <c r="P24" i="15"/>
  <c r="N24" i="15"/>
  <c r="I24" i="15"/>
  <c r="F24" i="15"/>
  <c r="O24" i="15"/>
  <c r="L24" i="15"/>
  <c r="G24" i="15"/>
  <c r="C42" i="1" l="1"/>
  <c r="J26" i="6"/>
  <c r="J20" i="15"/>
  <c r="N20" i="15"/>
  <c r="H26" i="6"/>
  <c r="M20" i="15"/>
  <c r="L26" i="6"/>
  <c r="O20" i="15"/>
  <c r="N26" i="6"/>
  <c r="O26" i="6"/>
  <c r="I20" i="15"/>
  <c r="E26" i="6"/>
  <c r="I26" i="6"/>
  <c r="D26" i="6"/>
  <c r="M26" i="6"/>
  <c r="E20" i="15"/>
  <c r="P20" i="15"/>
  <c r="L20" i="15"/>
  <c r="C26" i="6"/>
  <c r="H20" i="15"/>
  <c r="G26" i="6"/>
  <c r="F20" i="15"/>
  <c r="K20" i="15"/>
  <c r="K26" i="6"/>
  <c r="F26" i="6"/>
  <c r="G20" i="15"/>
  <c r="D42" i="1" l="1"/>
  <c r="D14" i="6" l="1"/>
  <c r="K14" i="6"/>
  <c r="G14" i="6"/>
  <c r="L14" i="6"/>
  <c r="M14" i="6"/>
  <c r="I14" i="6"/>
  <c r="J14" i="6"/>
  <c r="F14" i="6"/>
  <c r="E14" i="6"/>
  <c r="H14" i="6"/>
  <c r="C14" i="6"/>
  <c r="N14" i="6" l="1"/>
  <c r="O14" i="6"/>
  <c r="R20" i="15" l="1"/>
  <c r="R24" i="15"/>
  <c r="S20" i="15" l="1"/>
  <c r="T20" i="15" l="1"/>
  <c r="U20" i="15" l="1"/>
  <c r="S12" i="13" l="1"/>
  <c r="O12" i="13"/>
  <c r="M12" i="13" l="1"/>
  <c r="Q12" i="13"/>
  <c r="U12" i="13"/>
  <c r="K12" i="13"/>
  <c r="G12" i="13"/>
  <c r="I12" i="13" l="1"/>
  <c r="G15" i="13" l="1"/>
  <c r="I15" i="13" l="1"/>
  <c r="E42" i="1"/>
  <c r="K15" i="13" l="1"/>
  <c r="M15" i="13"/>
  <c r="F42" i="1" l="1"/>
  <c r="Q15" i="13" l="1"/>
  <c r="O15" i="13"/>
  <c r="S15" i="13" l="1"/>
  <c r="G42" i="1"/>
  <c r="U15" i="13" l="1"/>
  <c r="H42" i="1" l="1"/>
  <c r="R17" i="13" l="1"/>
  <c r="N17" i="13"/>
  <c r="L31" i="1"/>
  <c r="K31" i="1"/>
  <c r="V17" i="13"/>
  <c r="P17" i="13"/>
  <c r="T17" i="13"/>
  <c r="L17" i="13"/>
  <c r="N31" i="1" l="1"/>
  <c r="O31" i="1"/>
  <c r="O9" i="13"/>
  <c r="O17" i="13"/>
  <c r="O18" i="13" s="1"/>
  <c r="J31" i="1"/>
  <c r="Q9" i="13"/>
  <c r="Q17" i="13"/>
  <c r="Q18" i="13" s="1"/>
  <c r="S9" i="13"/>
  <c r="S17" i="13"/>
  <c r="S18" i="13" s="1"/>
  <c r="P31" i="1"/>
  <c r="J17" i="13"/>
  <c r="M9" i="13"/>
  <c r="M17" i="13"/>
  <c r="M18" i="13" s="1"/>
  <c r="U9" i="13"/>
  <c r="U17" i="13"/>
  <c r="U18" i="13" s="1"/>
  <c r="K9" i="13" l="1"/>
  <c r="K17" i="13"/>
  <c r="K18" i="13" s="1"/>
  <c r="G9" i="13"/>
  <c r="H17" i="13"/>
  <c r="G18" i="13" s="1"/>
  <c r="I9" i="13"/>
  <c r="I17" i="13"/>
  <c r="I18" i="13" s="1"/>
  <c r="E31" i="1" l="1"/>
  <c r="G31" i="1" l="1"/>
  <c r="F31" i="1"/>
  <c r="P14" i="6"/>
  <c r="P16" i="6"/>
  <c r="P24" i="6"/>
  <c r="P52" i="5"/>
  <c r="P26" i="6"/>
  <c r="Q14" i="6" l="1"/>
  <c r="Q16" i="6"/>
  <c r="Q24" i="6"/>
  <c r="Q52" i="5"/>
  <c r="Q26" i="6"/>
  <c r="R14" i="6"/>
  <c r="R16" i="6"/>
  <c r="R24" i="6"/>
  <c r="R52" i="5"/>
  <c r="R26" i="6"/>
  <c r="H31" i="1"/>
  <c r="S16" i="6" l="1"/>
  <c r="S14" i="6"/>
  <c r="S52" i="5"/>
  <c r="S24" i="6"/>
  <c r="S26" i="6"/>
  <c r="P62" i="5" l="1"/>
  <c r="Q62" i="5" l="1"/>
  <c r="R62" i="5" l="1"/>
  <c r="S62" i="5" l="1"/>
</calcChain>
</file>

<file path=xl/sharedStrings.xml><?xml version="1.0" encoding="utf-8"?>
<sst xmlns="http://schemas.openxmlformats.org/spreadsheetml/2006/main" count="572" uniqueCount="208">
  <si>
    <t>Q1</t>
  </si>
  <si>
    <t>Q2</t>
  </si>
  <si>
    <t>Q3</t>
  </si>
  <si>
    <t>Q4</t>
  </si>
  <si>
    <t>-</t>
  </si>
  <si>
    <t>Zamestnanosť</t>
  </si>
  <si>
    <t>*</t>
  </si>
  <si>
    <t>skut.</t>
  </si>
  <si>
    <t>Hrubý domáci produkt</t>
  </si>
  <si>
    <t>Súkromná spotreba</t>
  </si>
  <si>
    <t>Súkromná spotreba, b.c.</t>
  </si>
  <si>
    <t>Vládna spotreba</t>
  </si>
  <si>
    <t>Trh práce</t>
  </si>
  <si>
    <t>Vážené základne pre rozpočtové príjmy</t>
  </si>
  <si>
    <t>Domácnosti</t>
  </si>
  <si>
    <t>Ponuková strana</t>
  </si>
  <si>
    <t>Potenciálny produkt</t>
  </si>
  <si>
    <t>Bežný účet platobnej bilancie (% HDP)</t>
  </si>
  <si>
    <t>Domáci dopyt</t>
  </si>
  <si>
    <t>Zmena stavu zásob</t>
  </si>
  <si>
    <t>Zahraničný dopyt</t>
  </si>
  <si>
    <t>Nominálna súkromná spotreba</t>
  </si>
  <si>
    <t>Reálna súkromná spotreba</t>
  </si>
  <si>
    <t xml:space="preserve">   rast</t>
  </si>
  <si>
    <t>Spotreba domácností (mld. €)</t>
  </si>
  <si>
    <t>Spotreba NISD (mld. €)</t>
  </si>
  <si>
    <t>Export tovarov a služieb (mld. €)</t>
  </si>
  <si>
    <t>Import tovarov a služieb (mld. €)</t>
  </si>
  <si>
    <t>Medzispotreba verejnej správy (mld. €)</t>
  </si>
  <si>
    <t>Ostatné dane z produkcie (mld. €)</t>
  </si>
  <si>
    <t>Naturálne socíálne transfery (mld. €)</t>
  </si>
  <si>
    <t>Spotreba fixného kapitálu  (mld. €)</t>
  </si>
  <si>
    <t>Zamestnanosť (VZPS), tis. osôb</t>
  </si>
  <si>
    <t xml:space="preserve">   rast </t>
  </si>
  <si>
    <t>Ekonomicky aktívne obyvateľstvo</t>
  </si>
  <si>
    <t xml:space="preserve">Nezamestnanosť </t>
  </si>
  <si>
    <t>Miera nezamestnanosti (VZPS)</t>
  </si>
  <si>
    <t>Regulované ceny</t>
  </si>
  <si>
    <t>Jadrová inflácia</t>
  </si>
  <si>
    <t>Čistá inflácia</t>
  </si>
  <si>
    <t>Trhové služby</t>
  </si>
  <si>
    <t>Obchodovateľné tovary</t>
  </si>
  <si>
    <t>Jednotkové náklady práce</t>
  </si>
  <si>
    <t>Dôchodcovská inflácia</t>
  </si>
  <si>
    <t>Deflátor súkromnej spotreby</t>
  </si>
  <si>
    <t>Deflátor vládnej spotreby</t>
  </si>
  <si>
    <t>Deflátor exportu tovarov a služieb</t>
  </si>
  <si>
    <t>Deflátor importu tovarov a služieb</t>
  </si>
  <si>
    <t>Bilancia služieb (% HDP)</t>
  </si>
  <si>
    <t>Bilancia primárnych výnosov (% HDP)</t>
  </si>
  <si>
    <t>Bilancia sekundárnych výnosov (% HDP)</t>
  </si>
  <si>
    <t>Základňa</t>
  </si>
  <si>
    <t>Daň</t>
  </si>
  <si>
    <t>Import tovarov, b.c.</t>
  </si>
  <si>
    <t>HDP bez kompenzácií, b.c.</t>
  </si>
  <si>
    <t>Medzispotreba VS - platcovia DPH</t>
  </si>
  <si>
    <t>Medzispotreba VS - neplatcovia DPH</t>
  </si>
  <si>
    <t xml:space="preserve">   polrok</t>
  </si>
  <si>
    <t>Súhrnné indikátory</t>
  </si>
  <si>
    <t xml:space="preserve">Povinné ukazovatele </t>
  </si>
  <si>
    <t>QoQ zmeny</t>
  </si>
  <si>
    <t>Percentuálna zmena, pokiaľ nie je uvedené inak</t>
  </si>
  <si>
    <t>prog.</t>
  </si>
  <si>
    <t>Hrubý domáci produkt, s.c.</t>
  </si>
  <si>
    <t>Hrubý domáci produkt, b.c.</t>
  </si>
  <si>
    <t>Súkromná spotreba, s.c.</t>
  </si>
  <si>
    <t>Export tovarov a služieb, s.c.</t>
  </si>
  <si>
    <t>Import tovarov a služieb, s.c.</t>
  </si>
  <si>
    <t>Vládna spotreba, s.c.</t>
  </si>
  <si>
    <t>Produkčná medzera (% pot. produktu)</t>
  </si>
  <si>
    <t>Hrubý domáci produkt (mld. €)</t>
  </si>
  <si>
    <t>Zamestnanosť (štat. výkazníctvo)</t>
  </si>
  <si>
    <t>Reálna produktivita práce</t>
  </si>
  <si>
    <t>Nominálna produktivita práce</t>
  </si>
  <si>
    <t>Nominálny hrubý domáci produkt</t>
  </si>
  <si>
    <t>Reálny hrubý domáci produkt</t>
  </si>
  <si>
    <t>Externé prostredie</t>
  </si>
  <si>
    <t>Zahraničný dopyt (vážený import)</t>
  </si>
  <si>
    <t>Zahraničný dopyt (vážené HDP)</t>
  </si>
  <si>
    <t>Makroekonomické základne pre rozpočtové príjmy (váha ukazovateľov závisí od podielu jednotlivých daní a odvodov na celkových daňových a odvodových príjmoch)</t>
  </si>
  <si>
    <t>Hrubý domáci produkt Nemecka</t>
  </si>
  <si>
    <t>Cena ropy (€ za barel)</t>
  </si>
  <si>
    <t>Kľúčová sadzba ECB (priemer)</t>
  </si>
  <si>
    <t>3-mesačný Euribor (priemer)</t>
  </si>
  <si>
    <t>Úroková miera z vkladov</t>
  </si>
  <si>
    <t>Súkromné investície</t>
  </si>
  <si>
    <t>Vládne investície</t>
  </si>
  <si>
    <t>Konečná spotreba verejnej správy (mld. €)</t>
  </si>
  <si>
    <t xml:space="preserve">Externé prostredie a finančný sektor </t>
  </si>
  <si>
    <t>Celkový stav vkladov (mld. €)</t>
  </si>
  <si>
    <t>Kompenzácie na zamestnanca, b.c. (mil. €)</t>
  </si>
  <si>
    <t>Kompenzácie na zamestnanca, s.c. (mil. €)</t>
  </si>
  <si>
    <t>Čistý disponibilný príjem na člena domácnosti, s.c. (Q1(t)/Q1(t-1))</t>
  </si>
  <si>
    <t>Čistý disponibilný príjem na člena domácnosti, b.c. (Q1(t)/Q1(t-1))</t>
  </si>
  <si>
    <t>Zamestnanosť (ESA), tis. osôb</t>
  </si>
  <si>
    <t>Verejný sektor (ESA), tis. osôb</t>
  </si>
  <si>
    <t>Súkromný sektor (ESA), tis. osôb</t>
  </si>
  <si>
    <t>Počet SZČO (VZPS), tis. osôb</t>
  </si>
  <si>
    <t>Odhad NAIRU (VZPS)</t>
  </si>
  <si>
    <t>Obyvateľstvo</t>
  </si>
  <si>
    <t>Kurz EUR/USD (koniec roka)</t>
  </si>
  <si>
    <t>Kurz EUR/CZK (koniec roka)</t>
  </si>
  <si>
    <t>Kurz EUR/CHF (koniec roka)</t>
  </si>
  <si>
    <t>Kurz EUR/JPY (koniec roka)</t>
  </si>
  <si>
    <t>Disponibilná miera (ÚPSVaR)</t>
  </si>
  <si>
    <t>Štatistické výkazníctvo, tis. osôb</t>
  </si>
  <si>
    <t>Deflátor hrubého domáceho produktu</t>
  </si>
  <si>
    <t>Nízkopríjmová inflácia (apríl (t)/apríl (t-1))</t>
  </si>
  <si>
    <t>Terms of trade tovarov a služieb</t>
  </si>
  <si>
    <t>Bilancia tovarov (% HDP)</t>
  </si>
  <si>
    <t>Čistý operačný prebytok, b.c.</t>
  </si>
  <si>
    <t>Hrubý domáci produkt (t-2), s.c.</t>
  </si>
  <si>
    <t>Fixné investície VS - platcovia DPH</t>
  </si>
  <si>
    <t>Fixné investície VS - neplatcovia DPH</t>
  </si>
  <si>
    <t>Daň z príjmu právnických osôb</t>
  </si>
  <si>
    <t>Daň z medzinárodného obchodu</t>
  </si>
  <si>
    <t>Daň z nehnuteľností</t>
  </si>
  <si>
    <t>Daň z pridanej hodnoty</t>
  </si>
  <si>
    <t>Upravená spotreba domácností, b.c.</t>
  </si>
  <si>
    <t>Fixné investície verejnej správy (mld. €)</t>
  </si>
  <si>
    <t>Spotrebiteľská inflácia (CPI)</t>
  </si>
  <si>
    <t>Zamestnanosť (ESA)</t>
  </si>
  <si>
    <t>Potenciálna zamestnanosť</t>
  </si>
  <si>
    <t>YoY zmeny</t>
  </si>
  <si>
    <t>10-ročný dlhopis SR (priemer)</t>
  </si>
  <si>
    <t>10-ročný dlhopis DE (priemer)</t>
  </si>
  <si>
    <t>Mil. eur, pokiaľ nie je uvedené inak</t>
  </si>
  <si>
    <t xml:space="preserve">Spotrebiteľská inflácia (CPI) </t>
  </si>
  <si>
    <t xml:space="preserve">Spotrebiteľská inflácia (HICP) </t>
  </si>
  <si>
    <t>Ceny potravín</t>
  </si>
  <si>
    <t>Ceny palív</t>
  </si>
  <si>
    <t>Evidovaná miera (ÚPSVaR)</t>
  </si>
  <si>
    <t>Mzdová základňa (zamestnanosť + nominálna mzda)</t>
  </si>
  <si>
    <t>Polročné údaje</t>
  </si>
  <si>
    <t>Platobná bilancia</t>
  </si>
  <si>
    <t>Trhová produkcia verejnej správy (mld. €)</t>
  </si>
  <si>
    <t>Vážený rast najvýznamnejších slovenských obchodných partnerov: Eurozóna, Česko, Maďarsko, Poľsko</t>
  </si>
  <si>
    <t>Vládna spotreba (mld. €)</t>
  </si>
  <si>
    <t>Tvorba fixného kapitálu, s.c.</t>
  </si>
  <si>
    <t>Tvorba fixného kapitálu</t>
  </si>
  <si>
    <t>Tvorba fixného kapitálu (mld. €)</t>
  </si>
  <si>
    <t>Priemerná mzda</t>
  </si>
  <si>
    <t>Deflátor tvorby fixného kapitálu</t>
  </si>
  <si>
    <t>HDP - príspevok k rastu</t>
  </si>
  <si>
    <t>THFK - príspevok k rastu</t>
  </si>
  <si>
    <t>Spotrebiteľská inflácia</t>
  </si>
  <si>
    <t>Cenové deflátory</t>
  </si>
  <si>
    <t>Cenová inflácia</t>
  </si>
  <si>
    <t>Nom. efektívny výmenný kurz</t>
  </si>
  <si>
    <t>Aktuálna váha jednotlivých zložiek na indexe spotrebiteľských cien (CPI)</t>
  </si>
  <si>
    <t>Verejná správa a čerpanie eurofondov</t>
  </si>
  <si>
    <t>Atypické základne</t>
  </si>
  <si>
    <t>Kvartálne základne</t>
  </si>
  <si>
    <t>Medzera na trhu práce (ESA)</t>
  </si>
  <si>
    <t>Kompenzácie verejnej správy (mld. €)</t>
  </si>
  <si>
    <t>Nezamestnanosť</t>
  </si>
  <si>
    <t>Miera participácie (populácia 15 +)</t>
  </si>
  <si>
    <t>Miera participácie (populácia 15 - 64)</t>
  </si>
  <si>
    <t>Podiel kompenzácií na HDP</t>
  </si>
  <si>
    <t>Podiel miezd na HDP</t>
  </si>
  <si>
    <t>HDP v stálych cenách</t>
  </si>
  <si>
    <t>HDP v bežných cenách</t>
  </si>
  <si>
    <t>Jadrové investície</t>
  </si>
  <si>
    <t>EU fondy</t>
  </si>
  <si>
    <t>Jaguar Land Rover</t>
  </si>
  <si>
    <t>Volkswagen</t>
  </si>
  <si>
    <t>Obchvat D4R7</t>
  </si>
  <si>
    <t>Reálna ekonomika</t>
  </si>
  <si>
    <t xml:space="preserve">   Inflácia regulovaných cien</t>
  </si>
  <si>
    <t xml:space="preserve">   Inflácia cien potravín</t>
  </si>
  <si>
    <t xml:space="preserve">   Inflácia trhových služieb</t>
  </si>
  <si>
    <t xml:space="preserve">   Inflácia cien palív</t>
  </si>
  <si>
    <t xml:space="preserve">   Inflácia obchodovateľných tovarov</t>
  </si>
  <si>
    <t xml:space="preserve">    - v sektore verejnej správy</t>
  </si>
  <si>
    <t xml:space="preserve">    - mimo sektora verejnej správy</t>
  </si>
  <si>
    <t>EU fondy spolu (mil. EUR)</t>
  </si>
  <si>
    <t>Bežné výdavky (mil. EUR)</t>
  </si>
  <si>
    <t>Kapitálové výdavky (mil. EUR)</t>
  </si>
  <si>
    <t>Čerpanie eurofondov</t>
  </si>
  <si>
    <t>Verejná správa</t>
  </si>
  <si>
    <t>Nominálna aktivita</t>
  </si>
  <si>
    <t>Výmenný kurz $ za € (priemer)</t>
  </si>
  <si>
    <t>Nominálna priemerná mzda</t>
  </si>
  <si>
    <t>Reálna priemerná mzda</t>
  </si>
  <si>
    <t>Hrubý disponibilný príjem, b.c. (mld €)</t>
  </si>
  <si>
    <t>Hrubý disponibilný príjem, s.c. (mld €)</t>
  </si>
  <si>
    <t>Mzdová základňa, b.c. (mld €)</t>
  </si>
  <si>
    <t>Mzdová základňa, s.c. (mld €)</t>
  </si>
  <si>
    <t>Nominálna produkcia</t>
  </si>
  <si>
    <t>Miera úspor domácností (% disp. príjmu)</t>
  </si>
  <si>
    <t>Hrubý domáci produkt, b.c. (mld. €)</t>
  </si>
  <si>
    <t>Hrubý domáci produkt, s.c. (mld. €)</t>
  </si>
  <si>
    <t>Súkromná spotreba, b.c. (mld. €)</t>
  </si>
  <si>
    <t>Súkromná spotreba, s.c. (mld. €)</t>
  </si>
  <si>
    <t>Mzdová základňa, b.c. (mld. €)</t>
  </si>
  <si>
    <t>HDP bez kompenzácií, b.c. (mld. €)</t>
  </si>
  <si>
    <t>Import tovarov, b.c. (mld. €)</t>
  </si>
  <si>
    <t>Čistý operačný prebytok, b.c. (mld. €)</t>
  </si>
  <si>
    <t>Hrubý disponibilný príjem</t>
  </si>
  <si>
    <t>Nominálna mesačná mzda (€)</t>
  </si>
  <si>
    <t>Reálna mesačná mzda (€)</t>
  </si>
  <si>
    <t>Mzda v súkromnom sektore (€)</t>
  </si>
  <si>
    <t>Mzda vo verejnom sektore (€)</t>
  </si>
  <si>
    <t>Počet nezamestnaných (VZPS), tis. osôb</t>
  </si>
  <si>
    <t>Počet nezamestnaných (VZPS, tis.)</t>
  </si>
  <si>
    <t>Emisná povolenka EU ETS (€/tona)</t>
  </si>
  <si>
    <t>Plán obnovy a odolnosti</t>
  </si>
  <si>
    <t>56. zasadnutie Výboru pre makroekonomické prognózy, 16.6.2021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</si>
</sst>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S_k_-;\-* #,##0.00\ _S_k_-;_-* &quot;-&quot;??\ _S_k_-;_-@_-"/>
    <numFmt numFmtId="165" formatCode="0.0"/>
    <numFmt numFmtId="166" formatCode="0.0%"/>
    <numFmt numFmtId="167" formatCode="_-* #,##0.00\ _S_k_-;\-* #,##0.00\ _S_k_-;_-* \-??\ _S_k_-;_-@_-"/>
    <numFmt numFmtId="168" formatCode="0.00000"/>
    <numFmt numFmtId="169" formatCode="#,##0.0"/>
  </numFmts>
  <fonts count="73" x14ac:knownFonts="1">
    <font>
      <sz val="11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ourier"/>
      <family val="1"/>
      <charset val="238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  <charset val="238"/>
    </font>
    <font>
      <sz val="10"/>
      <name val="Arial"/>
      <family val="2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8"/>
      <name val="Times New Roman"/>
      <family val="1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4"/>
      <color theme="1"/>
      <name val="Arial Narrow"/>
      <family val="2"/>
      <charset val="238"/>
    </font>
    <font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67">
    <xf numFmtId="0" fontId="0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" fillId="0" borderId="0"/>
    <xf numFmtId="4" fontId="8" fillId="33" borderId="17" applyNumberFormat="0" applyProtection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3" fillId="0" borderId="0">
      <alignment vertical="center"/>
    </xf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3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6" fillId="0" borderId="0"/>
    <xf numFmtId="164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10" fillId="0" borderId="0"/>
    <xf numFmtId="0" fontId="3" fillId="0" borderId="0">
      <alignment vertical="center"/>
    </xf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5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1" applyNumberFormat="0" applyAlignment="0" applyProtection="0"/>
    <xf numFmtId="0" fontId="23" fillId="6" borderId="12" applyNumberFormat="0" applyAlignment="0" applyProtection="0"/>
    <xf numFmtId="0" fontId="24" fillId="6" borderId="11" applyNumberFormat="0" applyAlignment="0" applyProtection="0"/>
    <xf numFmtId="0" fontId="25" fillId="0" borderId="13" applyNumberFormat="0" applyFill="0" applyAlignment="0" applyProtection="0"/>
    <xf numFmtId="0" fontId="26" fillId="7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8" borderId="15" applyNumberFormat="0" applyFont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2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>
      <alignment vertical="center"/>
    </xf>
    <xf numFmtId="9" fontId="3" fillId="0" borderId="0" applyFont="0" applyFill="0" applyBorder="0" applyAlignment="0" applyProtection="0"/>
    <xf numFmtId="0" fontId="36" fillId="46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" fillId="0" borderId="0"/>
    <xf numFmtId="0" fontId="41" fillId="36" borderId="0" applyNumberFormat="0" applyBorder="0" applyAlignment="0" applyProtection="0"/>
    <xf numFmtId="0" fontId="3" fillId="0" borderId="0"/>
    <xf numFmtId="0" fontId="35" fillId="54" borderId="24" applyNumberFormat="0" applyFont="0" applyAlignment="0" applyProtection="0"/>
    <xf numFmtId="0" fontId="3" fillId="0" borderId="0"/>
    <xf numFmtId="0" fontId="50" fillId="0" borderId="2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9" fillId="53" borderId="19" applyNumberFormat="0" applyAlignment="0" applyProtection="0"/>
    <xf numFmtId="0" fontId="31" fillId="0" borderId="0"/>
    <xf numFmtId="0" fontId="3" fillId="0" borderId="0"/>
    <xf numFmtId="9" fontId="3" fillId="0" borderId="0" applyFont="0" applyFill="0" applyBorder="0" applyAlignment="0" applyProtection="0"/>
    <xf numFmtId="0" fontId="36" fillId="45" borderId="0" applyNumberFormat="0" applyBorder="0" applyAlignment="0" applyProtection="0"/>
    <xf numFmtId="0" fontId="35" fillId="36" borderId="0" applyNumberFormat="0" applyBorder="0" applyAlignment="0" applyProtection="0"/>
    <xf numFmtId="0" fontId="36" fillId="50" borderId="0" applyNumberFormat="0" applyBorder="0" applyAlignment="0" applyProtection="0"/>
    <xf numFmtId="0" fontId="3" fillId="0" borderId="0"/>
    <xf numFmtId="0" fontId="3" fillId="0" borderId="0"/>
    <xf numFmtId="0" fontId="35" fillId="40" borderId="0" applyNumberFormat="0" applyBorder="0" applyAlignment="0" applyProtection="0"/>
    <xf numFmtId="0" fontId="3" fillId="0" borderId="0"/>
    <xf numFmtId="0" fontId="45" fillId="39" borderId="18" applyNumberFormat="0" applyAlignment="0" applyProtection="0"/>
    <xf numFmtId="0" fontId="3" fillId="0" borderId="0"/>
    <xf numFmtId="0" fontId="35" fillId="42" borderId="0" applyNumberFormat="0" applyBorder="0" applyAlignment="0" applyProtection="0"/>
    <xf numFmtId="0" fontId="3" fillId="0" borderId="0"/>
    <xf numFmtId="0" fontId="46" fillId="0" borderId="2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48" fillId="52" borderId="25" applyNumberFormat="0" applyAlignment="0" applyProtection="0"/>
    <xf numFmtId="0" fontId="44" fillId="0" borderId="22" applyNumberFormat="0" applyFill="0" applyAlignment="0" applyProtection="0"/>
    <xf numFmtId="0" fontId="35" fillId="43" borderId="0" applyNumberFormat="0" applyBorder="0" applyAlignment="0" applyProtection="0"/>
    <xf numFmtId="0" fontId="42" fillId="0" borderId="20" applyNumberFormat="0" applyFill="0" applyAlignment="0" applyProtection="0"/>
    <xf numFmtId="0" fontId="35" fillId="41" borderId="0" applyNumberFormat="0" applyBorder="0" applyAlignment="0" applyProtection="0"/>
    <xf numFmtId="0" fontId="3" fillId="0" borderId="0"/>
    <xf numFmtId="0" fontId="36" fillId="48" borderId="0" applyNumberFormat="0" applyBorder="0" applyAlignment="0" applyProtection="0"/>
    <xf numFmtId="0" fontId="38" fillId="52" borderId="18" applyNumberFormat="0" applyAlignment="0" applyProtection="0"/>
    <xf numFmtId="0" fontId="35" fillId="38" borderId="0" applyNumberFormat="0" applyBorder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36" fillId="46" borderId="0" applyNumberFormat="0" applyBorder="0" applyAlignment="0" applyProtection="0"/>
    <xf numFmtId="0" fontId="36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9" fillId="0" borderId="0" applyNumberFormat="0" applyFill="0" applyBorder="0" applyAlignment="0" applyProtection="0"/>
    <xf numFmtId="0" fontId="36" fillId="51" borderId="0" applyNumberFormat="0" applyBorder="0" applyAlignment="0" applyProtection="0"/>
    <xf numFmtId="0" fontId="3" fillId="0" borderId="0"/>
    <xf numFmtId="0" fontId="35" fillId="37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6" fillId="49" borderId="0" applyNumberFormat="0" applyBorder="0" applyAlignment="0" applyProtection="0"/>
    <xf numFmtId="0" fontId="40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35" borderId="0" applyNumberFormat="0" applyBorder="0" applyAlignment="0" applyProtection="0"/>
    <xf numFmtId="0" fontId="36" fillId="47" borderId="0" applyNumberFormat="0" applyBorder="0" applyAlignment="0" applyProtection="0"/>
    <xf numFmtId="0" fontId="36" fillId="44" borderId="0" applyNumberFormat="0" applyBorder="0" applyAlignment="0" applyProtection="0"/>
    <xf numFmtId="9" fontId="3" fillId="0" borderId="0" applyFont="0" applyFill="0" applyBorder="0" applyAlignment="0" applyProtection="0"/>
    <xf numFmtId="0" fontId="47" fillId="33" borderId="0" applyNumberFormat="0" applyBorder="0" applyAlignment="0" applyProtection="0"/>
    <xf numFmtId="0" fontId="35" fillId="34" borderId="0" applyNumberFormat="0" applyBorder="0" applyAlignment="0" applyProtection="0"/>
    <xf numFmtId="0" fontId="3" fillId="0" borderId="0"/>
    <xf numFmtId="0" fontId="33" fillId="0" borderId="0"/>
    <xf numFmtId="167" fontId="3" fillId="0" borderId="0" applyFill="0" applyBorder="0" applyAlignment="0" applyProtection="0"/>
    <xf numFmtId="0" fontId="4" fillId="0" borderId="0"/>
    <xf numFmtId="0" fontId="3" fillId="0" borderId="0">
      <alignment vertical="center"/>
    </xf>
    <xf numFmtId="164" fontId="3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6" fillId="45" borderId="0" applyNumberFormat="0" applyBorder="0" applyAlignment="0" applyProtection="0"/>
    <xf numFmtId="0" fontId="35" fillId="39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0">
      <alignment vertical="center"/>
    </xf>
    <xf numFmtId="9" fontId="3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0" fontId="31" fillId="0" borderId="0"/>
  </cellStyleXfs>
  <cellXfs count="415">
    <xf numFmtId="0" fontId="0" fillId="0" borderId="0" xfId="0"/>
    <xf numFmtId="0" fontId="1" fillId="0" borderId="1" xfId="0" applyFont="1" applyBorder="1" applyAlignment="1">
      <alignment horizontal="center"/>
    </xf>
    <xf numFmtId="0" fontId="1" fillId="55" borderId="5" xfId="0" applyFont="1" applyFill="1" applyBorder="1" applyAlignment="1">
      <alignment horizontal="center"/>
    </xf>
    <xf numFmtId="0" fontId="1" fillId="55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5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2" fillId="0" borderId="2" xfId="0" applyFont="1" applyBorder="1"/>
    <xf numFmtId="0" fontId="56" fillId="0" borderId="2" xfId="0" applyFont="1" applyBorder="1"/>
    <xf numFmtId="0" fontId="55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8" fillId="0" borderId="0" xfId="0" applyFont="1"/>
    <xf numFmtId="0" fontId="58" fillId="0" borderId="31" xfId="0" applyFont="1" applyBorder="1" applyAlignment="1">
      <alignment horizontal="center" vertical="center"/>
    </xf>
    <xf numFmtId="0" fontId="58" fillId="0" borderId="37" xfId="0" applyFont="1" applyBorder="1" applyAlignment="1">
      <alignment horizontal="center" vertical="center"/>
    </xf>
    <xf numFmtId="0" fontId="58" fillId="0" borderId="42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28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0" xfId="0" applyFont="1" applyBorder="1"/>
    <xf numFmtId="0" fontId="58" fillId="0" borderId="29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31" xfId="0" applyFont="1" applyBorder="1" applyAlignment="1">
      <alignment horizontal="center"/>
    </xf>
    <xf numFmtId="0" fontId="57" fillId="0" borderId="4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/>
    </xf>
    <xf numFmtId="0" fontId="58" fillId="0" borderId="4" xfId="0" applyFont="1" applyBorder="1"/>
    <xf numFmtId="0" fontId="58" fillId="0" borderId="28" xfId="0" applyFont="1" applyBorder="1"/>
    <xf numFmtId="0" fontId="58" fillId="0" borderId="2" xfId="0" applyFont="1" applyBorder="1"/>
    <xf numFmtId="0" fontId="59" fillId="0" borderId="27" xfId="0" applyFont="1" applyFill="1" applyBorder="1" applyAlignment="1">
      <alignment horizontal="center"/>
    </xf>
    <xf numFmtId="0" fontId="59" fillId="0" borderId="2" xfId="0" applyFont="1" applyBorder="1"/>
    <xf numFmtId="165" fontId="59" fillId="0" borderId="4" xfId="0" applyNumberFormat="1" applyFont="1" applyFill="1" applyBorder="1" applyAlignment="1">
      <alignment horizontal="center"/>
    </xf>
    <xf numFmtId="165" fontId="59" fillId="0" borderId="0" xfId="0" applyNumberFormat="1" applyFont="1" applyFill="1" applyBorder="1" applyAlignment="1">
      <alignment horizontal="center"/>
    </xf>
    <xf numFmtId="165" fontId="59" fillId="0" borderId="28" xfId="0" applyNumberFormat="1" applyFont="1" applyFill="1" applyBorder="1" applyAlignment="1">
      <alignment horizontal="center"/>
    </xf>
    <xf numFmtId="165" fontId="59" fillId="0" borderId="2" xfId="0" applyNumberFormat="1" applyFont="1" applyFill="1" applyBorder="1" applyAlignment="1">
      <alignment horizontal="center"/>
    </xf>
    <xf numFmtId="0" fontId="59" fillId="0" borderId="2" xfId="0" applyFont="1" applyFill="1" applyBorder="1"/>
    <xf numFmtId="0" fontId="52" fillId="0" borderId="27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9" fillId="0" borderId="28" xfId="0" applyFont="1" applyFill="1" applyBorder="1" applyAlignment="1">
      <alignment horizontal="center"/>
    </xf>
    <xf numFmtId="0" fontId="59" fillId="0" borderId="2" xfId="0" applyFont="1" applyFill="1" applyBorder="1" applyAlignment="1">
      <alignment horizontal="center"/>
    </xf>
    <xf numFmtId="0" fontId="59" fillId="0" borderId="0" xfId="0" applyFont="1" applyFill="1" applyBorder="1"/>
    <xf numFmtId="0" fontId="58" fillId="0" borderId="27" xfId="0" applyFont="1" applyFill="1" applyBorder="1" applyAlignment="1">
      <alignment horizontal="center"/>
    </xf>
    <xf numFmtId="0" fontId="58" fillId="0" borderId="2" xfId="0" applyFont="1" applyFill="1" applyBorder="1"/>
    <xf numFmtId="0" fontId="58" fillId="0" borderId="4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28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6" fillId="0" borderId="27" xfId="0" applyFont="1" applyFill="1" applyBorder="1" applyAlignment="1">
      <alignment horizontal="center"/>
    </xf>
    <xf numFmtId="0" fontId="60" fillId="0" borderId="4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/>
    </xf>
    <xf numFmtId="0" fontId="59" fillId="0" borderId="32" xfId="0" applyFont="1" applyFill="1" applyBorder="1" applyAlignment="1">
      <alignment horizontal="center"/>
    </xf>
    <xf numFmtId="165" fontId="58" fillId="0" borderId="38" xfId="0" applyNumberFormat="1" applyFont="1" applyFill="1" applyBorder="1" applyAlignment="1">
      <alignment horizontal="center"/>
    </xf>
    <xf numFmtId="165" fontId="58" fillId="0" borderId="33" xfId="0" applyNumberFormat="1" applyFont="1" applyFill="1" applyBorder="1" applyAlignment="1">
      <alignment horizontal="center"/>
    </xf>
    <xf numFmtId="165" fontId="58" fillId="0" borderId="34" xfId="0" applyNumberFormat="1" applyFont="1" applyFill="1" applyBorder="1" applyAlignment="1">
      <alignment horizontal="center"/>
    </xf>
    <xf numFmtId="165" fontId="58" fillId="0" borderId="1" xfId="0" applyNumberFormat="1" applyFont="1" applyFill="1" applyBorder="1" applyAlignment="1">
      <alignment horizontal="center"/>
    </xf>
    <xf numFmtId="165" fontId="58" fillId="0" borderId="3" xfId="0" applyNumberFormat="1" applyFont="1" applyFill="1" applyBorder="1" applyAlignment="1">
      <alignment horizontal="center"/>
    </xf>
    <xf numFmtId="165" fontId="59" fillId="0" borderId="5" xfId="0" applyNumberFormat="1" applyFont="1" applyFill="1" applyBorder="1" applyAlignment="1">
      <alignment horizontal="center"/>
    </xf>
    <xf numFmtId="165" fontId="59" fillId="0" borderId="1" xfId="0" applyNumberFormat="1" applyFont="1" applyFill="1" applyBorder="1" applyAlignment="1">
      <alignment horizontal="center"/>
    </xf>
    <xf numFmtId="165" fontId="59" fillId="0" borderId="3" xfId="0" applyNumberFormat="1" applyFont="1" applyFill="1" applyBorder="1" applyAlignment="1">
      <alignment horizontal="center"/>
    </xf>
    <xf numFmtId="165" fontId="58" fillId="0" borderId="39" xfId="0" applyNumberFormat="1" applyFont="1" applyFill="1" applyBorder="1" applyAlignment="1">
      <alignment horizontal="center"/>
    </xf>
    <xf numFmtId="165" fontId="58" fillId="0" borderId="40" xfId="0" applyNumberFormat="1" applyFont="1" applyFill="1" applyBorder="1" applyAlignment="1">
      <alignment horizontal="center"/>
    </xf>
    <xf numFmtId="165" fontId="58" fillId="0" borderId="41" xfId="0" applyNumberFormat="1" applyFont="1" applyFill="1" applyBorder="1" applyAlignment="1">
      <alignment horizontal="center"/>
    </xf>
    <xf numFmtId="165" fontId="58" fillId="0" borderId="37" xfId="0" applyNumberFormat="1" applyFont="1" applyFill="1" applyBorder="1" applyAlignment="1">
      <alignment horizontal="center"/>
    </xf>
    <xf numFmtId="165" fontId="58" fillId="0" borderId="36" xfId="0" applyNumberFormat="1" applyFont="1" applyFill="1" applyBorder="1" applyAlignment="1">
      <alignment horizontal="center"/>
    </xf>
    <xf numFmtId="165" fontId="59" fillId="0" borderId="37" xfId="0" applyNumberFormat="1" applyFont="1" applyFill="1" applyBorder="1" applyAlignment="1">
      <alignment horizontal="center"/>
    </xf>
    <xf numFmtId="165" fontId="59" fillId="0" borderId="36" xfId="0" applyNumberFormat="1" applyFont="1" applyFill="1" applyBorder="1" applyAlignment="1">
      <alignment horizontal="center"/>
    </xf>
    <xf numFmtId="165" fontId="58" fillId="0" borderId="4" xfId="0" applyNumberFormat="1" applyFont="1" applyFill="1" applyBorder="1" applyAlignment="1">
      <alignment horizontal="center"/>
    </xf>
    <xf numFmtId="165" fontId="58" fillId="0" borderId="0" xfId="0" applyNumberFormat="1" applyFont="1" applyFill="1" applyBorder="1" applyAlignment="1">
      <alignment horizontal="center"/>
    </xf>
    <xf numFmtId="165" fontId="58" fillId="0" borderId="2" xfId="0" applyNumberFormat="1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/>
    </xf>
    <xf numFmtId="0" fontId="58" fillId="0" borderId="3" xfId="0" applyFont="1" applyBorder="1"/>
    <xf numFmtId="0" fontId="58" fillId="0" borderId="5" xfId="0" applyFont="1" applyBorder="1"/>
    <xf numFmtId="0" fontId="58" fillId="0" borderId="1" xfId="0" applyFont="1" applyBorder="1"/>
    <xf numFmtId="0" fontId="57" fillId="0" borderId="2" xfId="0" applyFont="1" applyBorder="1" applyAlignment="1">
      <alignment horizontal="left"/>
    </xf>
    <xf numFmtId="0" fontId="59" fillId="0" borderId="4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9" fillId="0" borderId="5" xfId="0" applyFont="1" applyBorder="1" applyAlignment="1">
      <alignment horizontal="center" vertical="top"/>
    </xf>
    <xf numFmtId="0" fontId="59" fillId="0" borderId="0" xfId="0" applyFont="1" applyBorder="1" applyAlignment="1">
      <alignment horizontal="center" vertical="top"/>
    </xf>
    <xf numFmtId="165" fontId="58" fillId="0" borderId="0" xfId="0" applyNumberFormat="1" applyFont="1" applyFill="1" applyBorder="1"/>
    <xf numFmtId="0" fontId="58" fillId="0" borderId="0" xfId="0" applyFont="1" applyAlignment="1"/>
    <xf numFmtId="0" fontId="58" fillId="0" borderId="0" xfId="0" applyFont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36" xfId="0" applyFont="1" applyBorder="1" applyAlignment="1">
      <alignment horizontal="right"/>
    </xf>
    <xf numFmtId="0" fontId="58" fillId="0" borderId="3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2" xfId="0" applyFont="1" applyBorder="1" applyAlignment="1">
      <alignment horizontal="right"/>
    </xf>
    <xf numFmtId="0" fontId="63" fillId="0" borderId="4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3" fillId="0" borderId="2" xfId="0" applyFont="1" applyBorder="1" applyAlignment="1">
      <alignment horizontal="center"/>
    </xf>
    <xf numFmtId="0" fontId="58" fillId="0" borderId="36" xfId="0" applyFont="1" applyBorder="1" applyAlignment="1">
      <alignment horizontal="center"/>
    </xf>
    <xf numFmtId="0" fontId="58" fillId="0" borderId="0" xfId="0" applyFont="1" applyFill="1" applyBorder="1"/>
    <xf numFmtId="2" fontId="58" fillId="0" borderId="4" xfId="0" applyNumberFormat="1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2" fontId="58" fillId="0" borderId="2" xfId="0" applyNumberFormat="1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center"/>
    </xf>
    <xf numFmtId="2" fontId="59" fillId="0" borderId="0" xfId="0" applyNumberFormat="1" applyFont="1" applyFill="1" applyBorder="1" applyAlignment="1">
      <alignment horizontal="center"/>
    </xf>
    <xf numFmtId="2" fontId="59" fillId="0" borderId="2" xfId="0" applyNumberFormat="1" applyFont="1" applyFill="1" applyBorder="1" applyAlignment="1">
      <alignment horizontal="center"/>
    </xf>
    <xf numFmtId="165" fontId="58" fillId="0" borderId="4" xfId="0" applyNumberFormat="1" applyFont="1" applyBorder="1" applyAlignment="1">
      <alignment horizontal="center"/>
    </xf>
    <xf numFmtId="165" fontId="58" fillId="0" borderId="0" xfId="0" applyNumberFormat="1" applyFont="1" applyBorder="1" applyAlignment="1">
      <alignment horizontal="center"/>
    </xf>
    <xf numFmtId="165" fontId="58" fillId="0" borderId="2" xfId="0" applyNumberFormat="1" applyFont="1" applyBorder="1" applyAlignment="1">
      <alignment horizontal="center"/>
    </xf>
    <xf numFmtId="2" fontId="58" fillId="0" borderId="4" xfId="0" applyNumberFormat="1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2" fontId="58" fillId="0" borderId="2" xfId="0" applyNumberFormat="1" applyFont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60" fillId="0" borderId="3" xfId="0" applyFont="1" applyBorder="1"/>
    <xf numFmtId="0" fontId="60" fillId="0" borderId="5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37" xfId="0" applyFont="1" applyBorder="1"/>
    <xf numFmtId="0" fontId="58" fillId="0" borderId="7" xfId="0" applyFont="1" applyBorder="1"/>
    <xf numFmtId="0" fontId="58" fillId="0" borderId="7" xfId="0" applyFont="1" applyBorder="1" applyAlignment="1">
      <alignment horizontal="right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7" fillId="0" borderId="0" xfId="0" applyFont="1" applyAlignment="1"/>
    <xf numFmtId="0" fontId="57" fillId="0" borderId="0" xfId="0" applyFont="1" applyAlignment="1">
      <alignment horizontal="left"/>
    </xf>
    <xf numFmtId="166" fontId="67" fillId="0" borderId="0" xfId="1365" applyNumberFormat="1" applyFont="1" applyAlignment="1">
      <alignment horizontal="center"/>
    </xf>
    <xf numFmtId="0" fontId="58" fillId="0" borderId="35" xfId="0" applyFont="1" applyBorder="1"/>
    <xf numFmtId="0" fontId="58" fillId="0" borderId="37" xfId="0" applyFont="1" applyBorder="1" applyAlignment="1">
      <alignment horizontal="right"/>
    </xf>
    <xf numFmtId="0" fontId="58" fillId="0" borderId="37" xfId="0" applyFont="1" applyBorder="1"/>
    <xf numFmtId="0" fontId="58" fillId="0" borderId="0" xfId="0" applyFont="1" applyBorder="1" applyAlignment="1">
      <alignment horizontal="right"/>
    </xf>
    <xf numFmtId="0" fontId="63" fillId="0" borderId="37" xfId="0" applyFont="1" applyBorder="1" applyAlignment="1">
      <alignment horizontal="center" vertical="center"/>
    </xf>
    <xf numFmtId="0" fontId="63" fillId="0" borderId="36" xfId="0" applyFont="1" applyBorder="1" applyAlignment="1">
      <alignment horizontal="center" vertical="center"/>
    </xf>
    <xf numFmtId="0" fontId="52" fillId="0" borderId="0" xfId="0" applyFont="1" applyBorder="1"/>
    <xf numFmtId="165" fontId="59" fillId="0" borderId="4" xfId="0" applyNumberFormat="1" applyFont="1" applyBorder="1" applyAlignment="1">
      <alignment horizontal="center"/>
    </xf>
    <xf numFmtId="165" fontId="59" fillId="0" borderId="0" xfId="0" applyNumberFormat="1" applyFont="1" applyBorder="1" applyAlignment="1">
      <alignment horizontal="center"/>
    </xf>
    <xf numFmtId="165" fontId="59" fillId="0" borderId="2" xfId="0" applyNumberFormat="1" applyFont="1" applyBorder="1" applyAlignment="1">
      <alignment horizontal="center"/>
    </xf>
    <xf numFmtId="0" fontId="68" fillId="0" borderId="2" xfId="0" applyFont="1" applyBorder="1"/>
    <xf numFmtId="165" fontId="66" fillId="0" borderId="4" xfId="0" applyNumberFormat="1" applyFont="1" applyBorder="1" applyAlignment="1">
      <alignment horizontal="center"/>
    </xf>
    <xf numFmtId="165" fontId="66" fillId="0" borderId="0" xfId="0" applyNumberFormat="1" applyFont="1" applyBorder="1" applyAlignment="1">
      <alignment horizontal="center"/>
    </xf>
    <xf numFmtId="165" fontId="66" fillId="0" borderId="2" xfId="0" applyNumberFormat="1" applyFont="1" applyBorder="1" applyAlignment="1">
      <alignment horizontal="center"/>
    </xf>
    <xf numFmtId="0" fontId="68" fillId="0" borderId="3" xfId="0" applyFont="1" applyBorder="1"/>
    <xf numFmtId="0" fontId="68" fillId="0" borderId="36" xfId="0" applyFont="1" applyBorder="1"/>
    <xf numFmtId="0" fontId="63" fillId="0" borderId="37" xfId="0" applyFont="1" applyBorder="1" applyAlignment="1">
      <alignment horizontal="center"/>
    </xf>
    <xf numFmtId="165" fontId="66" fillId="0" borderId="37" xfId="0" applyNumberFormat="1" applyFont="1" applyBorder="1" applyAlignment="1">
      <alignment horizontal="center"/>
    </xf>
    <xf numFmtId="165" fontId="66" fillId="0" borderId="36" xfId="0" applyNumberFormat="1" applyFont="1" applyBorder="1" applyAlignment="1">
      <alignment horizontal="center"/>
    </xf>
    <xf numFmtId="0" fontId="59" fillId="0" borderId="0" xfId="0" applyFont="1" applyBorder="1"/>
    <xf numFmtId="0" fontId="58" fillId="0" borderId="43" xfId="0" applyFont="1" applyBorder="1"/>
    <xf numFmtId="0" fontId="68" fillId="0" borderId="6" xfId="0" applyFont="1" applyBorder="1"/>
    <xf numFmtId="0" fontId="63" fillId="0" borderId="2" xfId="0" applyFont="1" applyBorder="1" applyAlignment="1">
      <alignment horizontal="left"/>
    </xf>
    <xf numFmtId="0" fontId="66" fillId="0" borderId="2" xfId="0" applyFont="1" applyFill="1" applyBorder="1"/>
    <xf numFmtId="0" fontId="58" fillId="0" borderId="6" xfId="0" applyFont="1" applyBorder="1"/>
    <xf numFmtId="0" fontId="59" fillId="0" borderId="37" xfId="0" applyFont="1" applyBorder="1" applyAlignment="1">
      <alignment horizontal="center"/>
    </xf>
    <xf numFmtId="0" fontId="59" fillId="0" borderId="37" xfId="0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7" fillId="0" borderId="2" xfId="0" applyFont="1" applyBorder="1"/>
    <xf numFmtId="0" fontId="58" fillId="0" borderId="2" xfId="0" applyFont="1" applyBorder="1" applyAlignment="1">
      <alignment horizontal="left"/>
    </xf>
    <xf numFmtId="0" fontId="58" fillId="55" borderId="2" xfId="0" applyFont="1" applyFill="1" applyBorder="1" applyAlignment="1">
      <alignment horizontal="right"/>
    </xf>
    <xf numFmtId="0" fontId="58" fillId="0" borderId="36" xfId="0" applyFont="1" applyBorder="1"/>
    <xf numFmtId="0" fontId="58" fillId="55" borderId="2" xfId="0" applyFont="1" applyFill="1" applyBorder="1"/>
    <xf numFmtId="165" fontId="69" fillId="0" borderId="4" xfId="0" applyNumberFormat="1" applyFont="1" applyFill="1" applyBorder="1" applyAlignment="1">
      <alignment horizontal="center"/>
    </xf>
    <xf numFmtId="165" fontId="69" fillId="0" borderId="0" xfId="0" applyNumberFormat="1" applyFont="1" applyFill="1" applyBorder="1" applyAlignment="1">
      <alignment horizontal="center"/>
    </xf>
    <xf numFmtId="165" fontId="69" fillId="0" borderId="2" xfId="0" applyNumberFormat="1" applyFont="1" applyFill="1" applyBorder="1" applyAlignment="1">
      <alignment horizontal="center"/>
    </xf>
    <xf numFmtId="165" fontId="68" fillId="0" borderId="4" xfId="0" applyNumberFormat="1" applyFont="1" applyFill="1" applyBorder="1" applyAlignment="1">
      <alignment horizontal="center"/>
    </xf>
    <xf numFmtId="165" fontId="68" fillId="0" borderId="0" xfId="0" applyNumberFormat="1" applyFont="1" applyFill="1" applyBorder="1" applyAlignment="1">
      <alignment horizontal="center"/>
    </xf>
    <xf numFmtId="165" fontId="68" fillId="0" borderId="2" xfId="0" applyNumberFormat="1" applyFont="1" applyFill="1" applyBorder="1" applyAlignment="1">
      <alignment horizontal="center"/>
    </xf>
    <xf numFmtId="165" fontId="68" fillId="0" borderId="4" xfId="0" applyNumberFormat="1" applyFont="1" applyBorder="1" applyAlignment="1">
      <alignment horizontal="center"/>
    </xf>
    <xf numFmtId="165" fontId="68" fillId="0" borderId="0" xfId="0" applyNumberFormat="1" applyFont="1" applyBorder="1" applyAlignment="1">
      <alignment horizontal="center"/>
    </xf>
    <xf numFmtId="165" fontId="68" fillId="0" borderId="2" xfId="0" applyNumberFormat="1" applyFont="1" applyBorder="1" applyAlignment="1">
      <alignment horizontal="center"/>
    </xf>
    <xf numFmtId="0" fontId="70" fillId="0" borderId="5" xfId="0" applyFont="1" applyBorder="1"/>
    <xf numFmtId="0" fontId="70" fillId="0" borderId="1" xfId="0" applyFont="1" applyBorder="1"/>
    <xf numFmtId="0" fontId="70" fillId="0" borderId="3" xfId="0" applyFont="1" applyBorder="1"/>
    <xf numFmtId="1" fontId="59" fillId="0" borderId="4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59" fillId="0" borderId="2" xfId="0" applyNumberFormat="1" applyFont="1" applyFill="1" applyBorder="1" applyAlignment="1">
      <alignment horizontal="center"/>
    </xf>
    <xf numFmtId="0" fontId="58" fillId="0" borderId="2" xfId="0" applyFont="1" applyFill="1" applyBorder="1" applyAlignment="1"/>
    <xf numFmtId="0" fontId="57" fillId="0" borderId="2" xfId="0" applyFont="1" applyFill="1" applyBorder="1" applyAlignment="1">
      <alignment horizontal="left" indent="2"/>
    </xf>
    <xf numFmtId="0" fontId="59" fillId="0" borderId="1" xfId="0" applyFont="1" applyBorder="1"/>
    <xf numFmtId="0" fontId="55" fillId="0" borderId="3" xfId="0" applyFont="1" applyBorder="1" applyAlignment="1">
      <alignment horizontal="center"/>
    </xf>
    <xf numFmtId="0" fontId="58" fillId="55" borderId="3" xfId="0" applyFont="1" applyFill="1" applyBorder="1" applyAlignment="1">
      <alignment horizontal="center"/>
    </xf>
    <xf numFmtId="0" fontId="52" fillId="55" borderId="2" xfId="0" applyFont="1" applyFill="1" applyBorder="1"/>
    <xf numFmtId="0" fontId="59" fillId="55" borderId="2" xfId="0" applyFont="1" applyFill="1" applyBorder="1"/>
    <xf numFmtId="169" fontId="58" fillId="0" borderId="4" xfId="0" applyNumberFormat="1" applyFont="1" applyBorder="1" applyAlignment="1">
      <alignment horizontal="center"/>
    </xf>
    <xf numFmtId="169" fontId="58" fillId="0" borderId="0" xfId="0" applyNumberFormat="1" applyFont="1" applyBorder="1" applyAlignment="1">
      <alignment horizontal="center"/>
    </xf>
    <xf numFmtId="169" fontId="58" fillId="0" borderId="2" xfId="0" applyNumberFormat="1" applyFont="1" applyBorder="1" applyAlignment="1">
      <alignment horizontal="center"/>
    </xf>
    <xf numFmtId="0" fontId="66" fillId="55" borderId="2" xfId="0" applyFont="1" applyFill="1" applyBorder="1"/>
    <xf numFmtId="165" fontId="57" fillId="0" borderId="4" xfId="0" applyNumberFormat="1" applyFont="1" applyBorder="1" applyAlignment="1">
      <alignment horizontal="center"/>
    </xf>
    <xf numFmtId="165" fontId="57" fillId="0" borderId="0" xfId="0" applyNumberFormat="1" applyFont="1" applyBorder="1" applyAlignment="1">
      <alignment horizontal="center"/>
    </xf>
    <xf numFmtId="165" fontId="57" fillId="0" borderId="2" xfId="0" applyNumberFormat="1" applyFont="1" applyBorder="1" applyAlignment="1">
      <alignment horizontal="center"/>
    </xf>
    <xf numFmtId="165" fontId="66" fillId="0" borderId="4" xfId="0" applyNumberFormat="1" applyFont="1" applyFill="1" applyBorder="1" applyAlignment="1">
      <alignment horizontal="center"/>
    </xf>
    <xf numFmtId="165" fontId="66" fillId="0" borderId="0" xfId="0" applyNumberFormat="1" applyFont="1" applyFill="1" applyBorder="1" applyAlignment="1">
      <alignment horizontal="center"/>
    </xf>
    <xf numFmtId="165" fontId="66" fillId="0" borderId="2" xfId="0" applyNumberFormat="1" applyFont="1" applyFill="1" applyBorder="1" applyAlignment="1">
      <alignment horizontal="center"/>
    </xf>
    <xf numFmtId="165" fontId="57" fillId="0" borderId="4" xfId="0" applyNumberFormat="1" applyFont="1" applyFill="1" applyBorder="1" applyAlignment="1">
      <alignment horizontal="center"/>
    </xf>
    <xf numFmtId="165" fontId="57" fillId="0" borderId="0" xfId="0" applyNumberFormat="1" applyFont="1" applyFill="1" applyBorder="1" applyAlignment="1">
      <alignment horizontal="center"/>
    </xf>
    <xf numFmtId="165" fontId="57" fillId="0" borderId="2" xfId="0" applyNumberFormat="1" applyFont="1" applyFill="1" applyBorder="1" applyAlignment="1">
      <alignment horizontal="center"/>
    </xf>
    <xf numFmtId="169" fontId="59" fillId="0" borderId="4" xfId="0" applyNumberFormat="1" applyFont="1" applyBorder="1" applyAlignment="1">
      <alignment horizontal="center"/>
    </xf>
    <xf numFmtId="169" fontId="59" fillId="0" borderId="0" xfId="0" applyNumberFormat="1" applyFont="1" applyBorder="1" applyAlignment="1">
      <alignment horizontal="center"/>
    </xf>
    <xf numFmtId="169" fontId="59" fillId="0" borderId="2" xfId="0" applyNumberFormat="1" applyFont="1" applyBorder="1" applyAlignment="1">
      <alignment horizontal="center"/>
    </xf>
    <xf numFmtId="0" fontId="60" fillId="55" borderId="3" xfId="0" applyFont="1" applyFill="1" applyBorder="1"/>
    <xf numFmtId="0" fontId="58" fillId="0" borderId="0" xfId="0" applyFont="1" applyAlignment="1">
      <alignment horizontal="right"/>
    </xf>
    <xf numFmtId="0" fontId="55" fillId="0" borderId="5" xfId="0" applyFont="1" applyBorder="1" applyAlignment="1">
      <alignment horizontal="center"/>
    </xf>
    <xf numFmtId="0" fontId="52" fillId="55" borderId="0" xfId="0" applyFont="1" applyFill="1" applyBorder="1"/>
    <xf numFmtId="165" fontId="58" fillId="0" borderId="36" xfId="0" applyNumberFormat="1" applyFont="1" applyBorder="1" applyAlignment="1">
      <alignment horizontal="center"/>
    </xf>
    <xf numFmtId="0" fontId="58" fillId="55" borderId="0" xfId="0" applyFont="1" applyFill="1" applyBorder="1"/>
    <xf numFmtId="3" fontId="59" fillId="0" borderId="4" xfId="0" applyNumberFormat="1" applyFont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3" fontId="59" fillId="0" borderId="2" xfId="0" applyNumberFormat="1" applyFont="1" applyBorder="1" applyAlignment="1">
      <alignment horizontal="center"/>
    </xf>
    <xf numFmtId="0" fontId="63" fillId="55" borderId="0" xfId="0" applyFont="1" applyFill="1" applyBorder="1"/>
    <xf numFmtId="3" fontId="64" fillId="0" borderId="4" xfId="0" applyNumberFormat="1" applyFont="1" applyBorder="1" applyAlignment="1">
      <alignment horizontal="center"/>
    </xf>
    <xf numFmtId="3" fontId="64" fillId="0" borderId="0" xfId="0" applyNumberFormat="1" applyFont="1" applyBorder="1" applyAlignment="1">
      <alignment horizontal="center"/>
    </xf>
    <xf numFmtId="3" fontId="64" fillId="0" borderId="2" xfId="0" applyNumberFormat="1" applyFont="1" applyBorder="1" applyAlignment="1">
      <alignment horizontal="center"/>
    </xf>
    <xf numFmtId="0" fontId="59" fillId="55" borderId="0" xfId="0" applyFont="1" applyFill="1" applyBorder="1"/>
    <xf numFmtId="0" fontId="68" fillId="55" borderId="0" xfId="0" applyFont="1" applyFill="1" applyBorder="1"/>
    <xf numFmtId="0" fontId="59" fillId="55" borderId="37" xfId="0" applyFont="1" applyFill="1" applyBorder="1"/>
    <xf numFmtId="0" fontId="71" fillId="55" borderId="0" xfId="0" applyFont="1" applyFill="1" applyBorder="1"/>
    <xf numFmtId="165" fontId="58" fillId="0" borderId="5" xfId="0" applyNumberFormat="1" applyFont="1" applyBorder="1" applyAlignment="1">
      <alignment horizontal="center"/>
    </xf>
    <xf numFmtId="165" fontId="58" fillId="0" borderId="1" xfId="0" applyNumberFormat="1" applyFont="1" applyBorder="1" applyAlignment="1">
      <alignment horizontal="center"/>
    </xf>
    <xf numFmtId="165" fontId="58" fillId="0" borderId="3" xfId="0" applyNumberFormat="1" applyFont="1" applyBorder="1" applyAlignment="1">
      <alignment horizontal="center"/>
    </xf>
    <xf numFmtId="0" fontId="68" fillId="55" borderId="37" xfId="0" applyFont="1" applyFill="1" applyBorder="1"/>
    <xf numFmtId="165" fontId="58" fillId="0" borderId="37" xfId="0" applyNumberFormat="1" applyFont="1" applyBorder="1" applyAlignment="1">
      <alignment horizontal="center"/>
    </xf>
    <xf numFmtId="0" fontId="72" fillId="55" borderId="0" xfId="0" applyFont="1" applyFill="1" applyBorder="1"/>
    <xf numFmtId="0" fontId="58" fillId="55" borderId="37" xfId="0" applyFont="1" applyFill="1" applyBorder="1"/>
    <xf numFmtId="3" fontId="58" fillId="0" borderId="4" xfId="0" applyNumberFormat="1" applyFont="1" applyBorder="1" applyAlignment="1">
      <alignment horizontal="center"/>
    </xf>
    <xf numFmtId="3" fontId="58" fillId="0" borderId="0" xfId="0" applyNumberFormat="1" applyFont="1" applyBorder="1" applyAlignment="1">
      <alignment horizontal="center"/>
    </xf>
    <xf numFmtId="3" fontId="58" fillId="0" borderId="2" xfId="0" applyNumberFormat="1" applyFont="1" applyBorder="1" applyAlignment="1">
      <alignment horizontal="center"/>
    </xf>
    <xf numFmtId="0" fontId="58" fillId="55" borderId="1" xfId="0" applyFont="1" applyFill="1" applyBorder="1"/>
    <xf numFmtId="0" fontId="58" fillId="0" borderId="4" xfId="0" applyFont="1" applyFill="1" applyBorder="1"/>
    <xf numFmtId="0" fontId="58" fillId="0" borderId="0" xfId="0" applyFont="1" applyFill="1"/>
    <xf numFmtId="0" fontId="63" fillId="0" borderId="36" xfId="0" applyFont="1" applyBorder="1" applyAlignment="1">
      <alignment horizontal="center"/>
    </xf>
    <xf numFmtId="0" fontId="58" fillId="0" borderId="4" xfId="0" applyFont="1" applyBorder="1" applyAlignment="1">
      <alignment horizontal="center" vertical="center"/>
    </xf>
    <xf numFmtId="0" fontId="59" fillId="0" borderId="2" xfId="0" applyFont="1" applyFill="1" applyBorder="1" applyAlignment="1"/>
    <xf numFmtId="0" fontId="59" fillId="0" borderId="36" xfId="0" applyFont="1" applyFill="1" applyBorder="1"/>
    <xf numFmtId="0" fontId="60" fillId="0" borderId="2" xfId="0" applyFont="1" applyFill="1" applyBorder="1"/>
    <xf numFmtId="0" fontId="60" fillId="0" borderId="3" xfId="0" applyFont="1" applyFill="1" applyBorder="1"/>
    <xf numFmtId="0" fontId="58" fillId="0" borderId="5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62" fillId="0" borderId="0" xfId="0" applyFont="1" applyAlignment="1"/>
    <xf numFmtId="0" fontId="66" fillId="0" borderId="0" xfId="0" applyFont="1" applyFill="1" applyBorder="1" applyAlignment="1"/>
    <xf numFmtId="0" fontId="59" fillId="0" borderId="5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165" fontId="58" fillId="0" borderId="0" xfId="0" applyNumberFormat="1" applyFont="1"/>
    <xf numFmtId="0" fontId="58" fillId="0" borderId="35" xfId="0" applyFont="1" applyFill="1" applyBorder="1"/>
    <xf numFmtId="0" fontId="58" fillId="0" borderId="36" xfId="0" applyFont="1" applyFill="1" applyBorder="1" applyAlignment="1">
      <alignment horizontal="right"/>
    </xf>
    <xf numFmtId="0" fontId="58" fillId="0" borderId="35" xfId="0" applyFont="1" applyFill="1" applyBorder="1" applyAlignment="1">
      <alignment horizontal="right"/>
    </xf>
    <xf numFmtId="0" fontId="58" fillId="0" borderId="36" xfId="0" applyFont="1" applyFill="1" applyBorder="1" applyAlignment="1">
      <alignment horizontal="center"/>
    </xf>
    <xf numFmtId="0" fontId="58" fillId="0" borderId="37" xfId="0" applyFont="1" applyFill="1" applyBorder="1" applyAlignment="1">
      <alignment horizontal="center"/>
    </xf>
    <xf numFmtId="0" fontId="58" fillId="0" borderId="5" xfId="0" applyFont="1" applyFill="1" applyBorder="1"/>
    <xf numFmtId="168" fontId="58" fillId="0" borderId="37" xfId="0" applyNumberFormat="1" applyFont="1" applyFill="1" applyBorder="1" applyAlignment="1">
      <alignment horizontal="center"/>
    </xf>
    <xf numFmtId="168" fontId="58" fillId="0" borderId="36" xfId="0" applyNumberFormat="1" applyFont="1" applyFill="1" applyBorder="1" applyAlignment="1">
      <alignment horizontal="center"/>
    </xf>
    <xf numFmtId="0" fontId="58" fillId="0" borderId="2" xfId="0" applyFont="1" applyFill="1" applyBorder="1" applyAlignment="1">
      <alignment horizontal="left"/>
    </xf>
    <xf numFmtId="3" fontId="59" fillId="0" borderId="4" xfId="0" applyNumberFormat="1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center"/>
    </xf>
    <xf numFmtId="3" fontId="59" fillId="0" borderId="2" xfId="0" applyNumberFormat="1" applyFont="1" applyFill="1" applyBorder="1" applyAlignment="1">
      <alignment horizontal="center"/>
    </xf>
    <xf numFmtId="3" fontId="58" fillId="0" borderId="4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3" fontId="58" fillId="0" borderId="2" xfId="0" applyNumberFormat="1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1" fontId="58" fillId="0" borderId="2" xfId="0" applyNumberFormat="1" applyFont="1" applyFill="1" applyBorder="1" applyAlignment="1">
      <alignment horizontal="center"/>
    </xf>
    <xf numFmtId="0" fontId="59" fillId="0" borderId="4" xfId="0" applyFont="1" applyFill="1" applyBorder="1"/>
    <xf numFmtId="0" fontId="58" fillId="0" borderId="3" xfId="0" applyFont="1" applyFill="1" applyBorder="1"/>
    <xf numFmtId="0" fontId="58" fillId="0" borderId="3" xfId="0" applyFont="1" applyFill="1" applyBorder="1" applyAlignment="1">
      <alignment horizontal="left"/>
    </xf>
    <xf numFmtId="1" fontId="59" fillId="0" borderId="5" xfId="0" applyNumberFormat="1" applyFont="1" applyFill="1" applyBorder="1" applyAlignment="1">
      <alignment horizontal="center"/>
    </xf>
    <xf numFmtId="1" fontId="59" fillId="0" borderId="1" xfId="0" applyNumberFormat="1" applyFont="1" applyFill="1" applyBorder="1" applyAlignment="1">
      <alignment horizontal="center"/>
    </xf>
    <xf numFmtId="1" fontId="59" fillId="0" borderId="3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58" fillId="55" borderId="0" xfId="0" applyFont="1" applyFill="1"/>
    <xf numFmtId="0" fontId="58" fillId="55" borderId="35" xfId="0" applyFont="1" applyFill="1" applyBorder="1"/>
    <xf numFmtId="0" fontId="58" fillId="55" borderId="36" xfId="0" applyFont="1" applyFill="1" applyBorder="1" applyAlignment="1">
      <alignment horizontal="right"/>
    </xf>
    <xf numFmtId="0" fontId="58" fillId="55" borderId="35" xfId="0" applyFont="1" applyFill="1" applyBorder="1" applyAlignment="1">
      <alignment horizontal="center"/>
    </xf>
    <xf numFmtId="0" fontId="58" fillId="55" borderId="37" xfId="0" applyFont="1" applyFill="1" applyBorder="1" applyAlignment="1">
      <alignment horizontal="center"/>
    </xf>
    <xf numFmtId="0" fontId="58" fillId="55" borderId="36" xfId="0" applyFont="1" applyFill="1" applyBorder="1" applyAlignment="1">
      <alignment horizontal="center"/>
    </xf>
    <xf numFmtId="0" fontId="58" fillId="55" borderId="4" xfId="0" applyFont="1" applyFill="1" applyBorder="1"/>
    <xf numFmtId="0" fontId="58" fillId="55" borderId="0" xfId="0" applyFont="1" applyFill="1" applyBorder="1" applyAlignment="1">
      <alignment horizontal="center"/>
    </xf>
    <xf numFmtId="0" fontId="58" fillId="55" borderId="2" xfId="0" applyFont="1" applyFill="1" applyBorder="1" applyAlignment="1">
      <alignment horizontal="center"/>
    </xf>
    <xf numFmtId="0" fontId="58" fillId="55" borderId="5" xfId="0" applyFont="1" applyFill="1" applyBorder="1"/>
    <xf numFmtId="0" fontId="57" fillId="55" borderId="2" xfId="0" applyFont="1" applyFill="1" applyBorder="1"/>
    <xf numFmtId="0" fontId="57" fillId="55" borderId="0" xfId="0" applyFont="1" applyFill="1" applyBorder="1"/>
    <xf numFmtId="0" fontId="57" fillId="55" borderId="1" xfId="0" applyFont="1" applyFill="1" applyBorder="1"/>
    <xf numFmtId="0" fontId="58" fillId="55" borderId="0" xfId="0" applyFont="1" applyFill="1" applyBorder="1" applyAlignment="1">
      <alignment horizontal="right"/>
    </xf>
    <xf numFmtId="0" fontId="58" fillId="55" borderId="0" xfId="0" applyFont="1" applyFill="1" applyAlignment="1">
      <alignment horizontal="right"/>
    </xf>
    <xf numFmtId="165" fontId="57" fillId="55" borderId="4" xfId="0" applyNumberFormat="1" applyFont="1" applyFill="1" applyBorder="1" applyAlignment="1">
      <alignment horizontal="center"/>
    </xf>
    <xf numFmtId="165" fontId="57" fillId="55" borderId="0" xfId="0" applyNumberFormat="1" applyFont="1" applyFill="1" applyBorder="1" applyAlignment="1">
      <alignment horizontal="center"/>
    </xf>
    <xf numFmtId="165" fontId="57" fillId="55" borderId="2" xfId="0" applyNumberFormat="1" applyFont="1" applyFill="1" applyBorder="1" applyAlignment="1">
      <alignment horizontal="center"/>
    </xf>
    <xf numFmtId="0" fontId="66" fillId="55" borderId="3" xfId="0" applyFont="1" applyFill="1" applyBorder="1"/>
    <xf numFmtId="0" fontId="58" fillId="55" borderId="3" xfId="0" applyFont="1" applyFill="1" applyBorder="1"/>
    <xf numFmtId="165" fontId="58" fillId="55" borderId="4" xfId="0" applyNumberFormat="1" applyFont="1" applyFill="1" applyBorder="1" applyAlignment="1">
      <alignment horizontal="center"/>
    </xf>
    <xf numFmtId="165" fontId="58" fillId="55" borderId="2" xfId="0" applyNumberFormat="1" applyFont="1" applyFill="1" applyBorder="1" applyAlignment="1">
      <alignment horizontal="center"/>
    </xf>
    <xf numFmtId="165" fontId="58" fillId="55" borderId="0" xfId="0" applyNumberFormat="1" applyFont="1" applyFill="1" applyBorder="1" applyAlignment="1">
      <alignment horizontal="center"/>
    </xf>
    <xf numFmtId="165" fontId="58" fillId="55" borderId="5" xfId="0" applyNumberFormat="1" applyFont="1" applyFill="1" applyBorder="1" applyAlignment="1">
      <alignment horizontal="center"/>
    </xf>
    <xf numFmtId="165" fontId="58" fillId="55" borderId="3" xfId="0" applyNumberFormat="1" applyFont="1" applyFill="1" applyBorder="1" applyAlignment="1">
      <alignment horizontal="center"/>
    </xf>
    <xf numFmtId="165" fontId="58" fillId="55" borderId="1" xfId="0" applyNumberFormat="1" applyFont="1" applyFill="1" applyBorder="1" applyAlignment="1">
      <alignment horizontal="center"/>
    </xf>
    <xf numFmtId="165" fontId="58" fillId="55" borderId="46" xfId="0" applyNumberFormat="1" applyFont="1" applyFill="1" applyBorder="1" applyAlignment="1">
      <alignment horizontal="center" vertical="center"/>
    </xf>
    <xf numFmtId="165" fontId="58" fillId="55" borderId="47" xfId="0" applyNumberFormat="1" applyFont="1" applyFill="1" applyBorder="1" applyAlignment="1">
      <alignment horizontal="center" vertical="center"/>
    </xf>
    <xf numFmtId="165" fontId="58" fillId="55" borderId="48" xfId="0" applyNumberFormat="1" applyFont="1" applyFill="1" applyBorder="1" applyAlignment="1">
      <alignment horizontal="center" vertical="center"/>
    </xf>
    <xf numFmtId="0" fontId="58" fillId="55" borderId="49" xfId="0" applyFont="1" applyFill="1" applyBorder="1" applyAlignment="1">
      <alignment horizontal="right"/>
    </xf>
    <xf numFmtId="0" fontId="58" fillId="55" borderId="50" xfId="0" applyFont="1" applyFill="1" applyBorder="1"/>
    <xf numFmtId="0" fontId="58" fillId="55" borderId="51" xfId="0" applyFont="1" applyFill="1" applyBorder="1"/>
    <xf numFmtId="165" fontId="58" fillId="55" borderId="46" xfId="0" applyNumberFormat="1" applyFont="1" applyFill="1" applyBorder="1" applyAlignment="1">
      <alignment horizontal="center"/>
    </xf>
    <xf numFmtId="165" fontId="58" fillId="55" borderId="47" xfId="0" applyNumberFormat="1" applyFont="1" applyFill="1" applyBorder="1" applyAlignment="1">
      <alignment horizontal="center"/>
    </xf>
    <xf numFmtId="165" fontId="58" fillId="55" borderId="48" xfId="0" applyNumberFormat="1" applyFont="1" applyFill="1" applyBorder="1" applyAlignment="1">
      <alignment horizontal="center"/>
    </xf>
    <xf numFmtId="165" fontId="58" fillId="55" borderId="52" xfId="0" applyNumberFormat="1" applyFont="1" applyFill="1" applyBorder="1" applyAlignment="1">
      <alignment horizontal="center"/>
    </xf>
    <xf numFmtId="165" fontId="58" fillId="55" borderId="53" xfId="0" applyNumberFormat="1" applyFont="1" applyFill="1" applyBorder="1" applyAlignment="1">
      <alignment horizontal="center"/>
    </xf>
    <xf numFmtId="165" fontId="58" fillId="55" borderId="54" xfId="0" applyNumberFormat="1" applyFont="1" applyFill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8" fillId="55" borderId="37" xfId="0" applyFont="1" applyFill="1" applyBorder="1" applyAlignment="1">
      <alignment horizontal="right"/>
    </xf>
    <xf numFmtId="0" fontId="58" fillId="55" borderId="4" xfId="0" applyFont="1" applyFill="1" applyBorder="1" applyAlignment="1">
      <alignment horizontal="center"/>
    </xf>
    <xf numFmtId="165" fontId="59" fillId="55" borderId="4" xfId="0" applyNumberFormat="1" applyFont="1" applyFill="1" applyBorder="1" applyAlignment="1">
      <alignment horizontal="center"/>
    </xf>
    <xf numFmtId="165" fontId="59" fillId="55" borderId="0" xfId="0" applyNumberFormat="1" applyFont="1" applyFill="1" applyBorder="1" applyAlignment="1">
      <alignment horizontal="center"/>
    </xf>
    <xf numFmtId="165" fontId="59" fillId="55" borderId="2" xfId="0" applyNumberFormat="1" applyFont="1" applyFill="1" applyBorder="1" applyAlignment="1">
      <alignment horizontal="center"/>
    </xf>
    <xf numFmtId="0" fontId="57" fillId="55" borderId="4" xfId="0" applyFont="1" applyFill="1" applyBorder="1" applyAlignment="1">
      <alignment horizontal="center"/>
    </xf>
    <xf numFmtId="0" fontId="57" fillId="55" borderId="0" xfId="0" applyFont="1" applyFill="1" applyBorder="1" applyAlignment="1">
      <alignment horizontal="center"/>
    </xf>
    <xf numFmtId="0" fontId="57" fillId="55" borderId="2" xfId="0" applyFont="1" applyFill="1" applyBorder="1" applyAlignment="1">
      <alignment horizontal="center"/>
    </xf>
    <xf numFmtId="0" fontId="68" fillId="55" borderId="2" xfId="0" applyFont="1" applyFill="1" applyBorder="1"/>
    <xf numFmtId="0" fontId="59" fillId="55" borderId="3" xfId="0" applyFont="1" applyFill="1" applyBorder="1"/>
    <xf numFmtId="165" fontId="58" fillId="55" borderId="37" xfId="0" applyNumberFormat="1" applyFont="1" applyFill="1" applyBorder="1" applyAlignment="1">
      <alignment horizontal="center"/>
    </xf>
    <xf numFmtId="0" fontId="58" fillId="55" borderId="55" xfId="0" applyFont="1" applyFill="1" applyBorder="1"/>
    <xf numFmtId="0" fontId="59" fillId="55" borderId="6" xfId="0" applyFont="1" applyFill="1" applyBorder="1"/>
    <xf numFmtId="165" fontId="58" fillId="55" borderId="55" xfId="0" applyNumberFormat="1" applyFont="1" applyFill="1" applyBorder="1" applyAlignment="1">
      <alignment horizontal="center"/>
    </xf>
    <xf numFmtId="0" fontId="55" fillId="55" borderId="4" xfId="0" applyFont="1" applyFill="1" applyBorder="1" applyAlignment="1">
      <alignment horizontal="center"/>
    </xf>
    <xf numFmtId="0" fontId="55" fillId="55" borderId="0" xfId="0" applyFont="1" applyFill="1" applyBorder="1" applyAlignment="1">
      <alignment horizontal="center"/>
    </xf>
    <xf numFmtId="0" fontId="55" fillId="55" borderId="2" xfId="0" applyFont="1" applyFill="1" applyBorder="1" applyAlignment="1">
      <alignment horizontal="center"/>
    </xf>
    <xf numFmtId="0" fontId="66" fillId="0" borderId="2" xfId="0" applyFont="1" applyBorder="1"/>
    <xf numFmtId="0" fontId="69" fillId="0" borderId="0" xfId="0" applyFont="1" applyBorder="1"/>
    <xf numFmtId="0" fontId="69" fillId="0" borderId="0" xfId="0" applyFont="1" applyBorder="1" applyAlignment="1">
      <alignment horizontal="center"/>
    </xf>
    <xf numFmtId="0" fontId="69" fillId="0" borderId="2" xfId="0" applyFont="1" applyBorder="1" applyAlignment="1">
      <alignment horizontal="center"/>
    </xf>
    <xf numFmtId="0" fontId="71" fillId="0" borderId="0" xfId="0" applyFont="1" applyBorder="1"/>
    <xf numFmtId="0" fontId="69" fillId="0" borderId="2" xfId="0" applyFont="1" applyBorder="1"/>
    <xf numFmtId="169" fontId="58" fillId="55" borderId="4" xfId="0" applyNumberFormat="1" applyFont="1" applyFill="1" applyBorder="1" applyAlignment="1">
      <alignment horizontal="center"/>
    </xf>
    <xf numFmtId="169" fontId="58" fillId="55" borderId="0" xfId="0" applyNumberFormat="1" applyFont="1" applyFill="1" applyBorder="1" applyAlignment="1">
      <alignment horizontal="center"/>
    </xf>
    <xf numFmtId="169" fontId="58" fillId="55" borderId="2" xfId="0" applyNumberFormat="1" applyFont="1" applyFill="1" applyBorder="1" applyAlignment="1">
      <alignment horizontal="center"/>
    </xf>
    <xf numFmtId="3" fontId="69" fillId="0" borderId="4" xfId="0" applyNumberFormat="1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center"/>
    </xf>
    <xf numFmtId="3" fontId="69" fillId="0" borderId="2" xfId="0" applyNumberFormat="1" applyFont="1" applyFill="1" applyBorder="1" applyAlignment="1">
      <alignment horizontal="center"/>
    </xf>
    <xf numFmtId="3" fontId="69" fillId="0" borderId="5" xfId="0" applyNumberFormat="1" applyFont="1" applyBorder="1"/>
    <xf numFmtId="3" fontId="69" fillId="0" borderId="1" xfId="0" applyNumberFormat="1" applyFont="1" applyBorder="1"/>
    <xf numFmtId="3" fontId="69" fillId="0" borderId="3" xfId="0" applyNumberFormat="1" applyFont="1" applyBorder="1"/>
    <xf numFmtId="0" fontId="57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/>
    </xf>
    <xf numFmtId="165" fontId="58" fillId="55" borderId="47" xfId="0" applyNumberFormat="1" applyFont="1" applyFill="1" applyBorder="1" applyAlignment="1">
      <alignment horizontal="center"/>
    </xf>
    <xf numFmtId="165" fontId="58" fillId="55" borderId="48" xfId="0" applyNumberFormat="1" applyFont="1" applyFill="1" applyBorder="1" applyAlignment="1">
      <alignment horizontal="center"/>
    </xf>
    <xf numFmtId="165" fontId="58" fillId="55" borderId="46" xfId="0" applyNumberFormat="1" applyFont="1" applyFill="1" applyBorder="1" applyAlignment="1">
      <alignment horizontal="center"/>
    </xf>
    <xf numFmtId="0" fontId="58" fillId="0" borderId="0" xfId="0" applyFont="1" applyBorder="1" applyAlignment="1"/>
    <xf numFmtId="0" fontId="58" fillId="0" borderId="1" xfId="0" applyFont="1" applyBorder="1" applyAlignment="1"/>
    <xf numFmtId="0" fontId="58" fillId="0" borderId="37" xfId="0" applyFont="1" applyBorder="1" applyAlignment="1"/>
    <xf numFmtId="0" fontId="52" fillId="0" borderId="0" xfId="0" applyFont="1" applyFill="1" applyBorder="1"/>
    <xf numFmtId="0" fontId="56" fillId="0" borderId="0" xfId="0" applyFont="1" applyBorder="1"/>
    <xf numFmtId="0" fontId="59" fillId="0" borderId="33" xfId="0" applyFont="1" applyBorder="1"/>
    <xf numFmtId="0" fontId="58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57" fillId="0" borderId="55" xfId="0" applyFont="1" applyBorder="1" applyAlignment="1">
      <alignment horizontal="center" vertical="center"/>
    </xf>
    <xf numFmtId="165" fontId="58" fillId="0" borderId="55" xfId="0" applyNumberFormat="1" applyFont="1" applyFill="1" applyBorder="1" applyAlignment="1">
      <alignment horizontal="center"/>
    </xf>
    <xf numFmtId="0" fontId="57" fillId="0" borderId="5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59" fillId="0" borderId="55" xfId="0" applyNumberFormat="1" applyFont="1" applyFill="1" applyBorder="1" applyAlignment="1">
      <alignment horizontal="center"/>
    </xf>
    <xf numFmtId="0" fontId="58" fillId="0" borderId="55" xfId="0" applyFont="1" applyBorder="1"/>
    <xf numFmtId="0" fontId="58" fillId="0" borderId="55" xfId="0" applyFont="1" applyBorder="1" applyAlignment="1">
      <alignment horizontal="center"/>
    </xf>
    <xf numFmtId="0" fontId="63" fillId="0" borderId="55" xfId="0" applyFont="1" applyBorder="1" applyAlignment="1">
      <alignment horizontal="center" vertical="center"/>
    </xf>
    <xf numFmtId="0" fontId="52" fillId="0" borderId="4" xfId="0" applyFont="1" applyBorder="1"/>
    <xf numFmtId="0" fontId="59" fillId="0" borderId="36" xfId="0" applyFont="1" applyFill="1" applyBorder="1" applyAlignment="1">
      <alignment horizontal="center"/>
    </xf>
    <xf numFmtId="165" fontId="58" fillId="55" borderId="36" xfId="0" applyNumberFormat="1" applyFont="1" applyFill="1" applyBorder="1" applyAlignment="1">
      <alignment horizontal="center"/>
    </xf>
    <xf numFmtId="0" fontId="58" fillId="0" borderId="55" xfId="0" applyFont="1" applyBorder="1" applyAlignment="1">
      <alignment horizontal="right"/>
    </xf>
    <xf numFmtId="0" fontId="58" fillId="0" borderId="37" xfId="0" applyFont="1" applyBorder="1" applyAlignment="1">
      <alignment horizontal="right" vertical="center"/>
    </xf>
    <xf numFmtId="0" fontId="69" fillId="0" borderId="4" xfId="0" applyFont="1" applyBorder="1"/>
    <xf numFmtId="0" fontId="69" fillId="0" borderId="37" xfId="0" applyFont="1" applyBorder="1" applyAlignment="1">
      <alignment horizontal="center"/>
    </xf>
    <xf numFmtId="0" fontId="71" fillId="0" borderId="4" xfId="0" applyFont="1" applyBorder="1"/>
    <xf numFmtId="165" fontId="58" fillId="0" borderId="55" xfId="0" applyNumberFormat="1" applyFont="1" applyBorder="1" applyAlignment="1">
      <alignment horizontal="center"/>
    </xf>
    <xf numFmtId="0" fontId="63" fillId="0" borderId="55" xfId="0" applyFont="1" applyBorder="1" applyAlignment="1">
      <alignment horizontal="center"/>
    </xf>
    <xf numFmtId="0" fontId="58" fillId="0" borderId="55" xfId="0" applyFont="1" applyFill="1" applyBorder="1" applyAlignment="1">
      <alignment horizontal="center"/>
    </xf>
    <xf numFmtId="1" fontId="59" fillId="0" borderId="4" xfId="0" applyNumberFormat="1" applyFont="1" applyBorder="1" applyAlignment="1">
      <alignment horizontal="center"/>
    </xf>
    <xf numFmtId="1" fontId="59" fillId="0" borderId="0" xfId="0" applyNumberFormat="1" applyFont="1" applyBorder="1" applyAlignment="1">
      <alignment horizontal="center"/>
    </xf>
    <xf numFmtId="1" fontId="59" fillId="0" borderId="2" xfId="0" applyNumberFormat="1" applyFont="1" applyBorder="1" applyAlignment="1">
      <alignment horizontal="center"/>
    </xf>
    <xf numFmtId="0" fontId="66" fillId="0" borderId="0" xfId="0" applyFont="1" applyFill="1" applyBorder="1" applyAlignment="1"/>
    <xf numFmtId="0" fontId="57" fillId="0" borderId="0" xfId="0" applyFont="1" applyAlignment="1"/>
    <xf numFmtId="14" fontId="57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4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7" fillId="0" borderId="36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7" fillId="0" borderId="55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3" fillId="0" borderId="0" xfId="0" applyFont="1" applyBorder="1" applyAlignment="1"/>
    <xf numFmtId="0" fontId="61" fillId="0" borderId="0" xfId="0" applyFont="1" applyAlignment="1"/>
    <xf numFmtId="0" fontId="54" fillId="0" borderId="0" xfId="0" applyFont="1" applyBorder="1" applyAlignment="1">
      <alignment horizontal="center"/>
    </xf>
    <xf numFmtId="0" fontId="65" fillId="0" borderId="0" xfId="0" applyFont="1" applyAlignment="1"/>
    <xf numFmtId="0" fontId="57" fillId="0" borderId="1" xfId="0" applyFont="1" applyBorder="1" applyAlignment="1">
      <alignment horizontal="center"/>
    </xf>
    <xf numFmtId="0" fontId="62" fillId="0" borderId="1" xfId="0" applyFont="1" applyBorder="1" applyAlignment="1"/>
    <xf numFmtId="14" fontId="57" fillId="0" borderId="0" xfId="0" applyNumberFormat="1" applyFont="1" applyFill="1" applyAlignment="1"/>
    <xf numFmtId="0" fontId="62" fillId="0" borderId="0" xfId="0" applyFont="1" applyAlignment="1"/>
    <xf numFmtId="14" fontId="57" fillId="55" borderId="0" xfId="0" applyNumberFormat="1" applyFont="1" applyFill="1" applyAlignment="1"/>
    <xf numFmtId="0" fontId="61" fillId="55" borderId="0" xfId="0" applyFont="1" applyFill="1" applyAlignment="1"/>
    <xf numFmtId="0" fontId="62" fillId="55" borderId="0" xfId="0" applyFont="1" applyFill="1" applyAlignment="1"/>
    <xf numFmtId="0" fontId="54" fillId="55" borderId="0" xfId="0" applyFont="1" applyFill="1" applyAlignment="1">
      <alignment horizontal="center"/>
    </xf>
    <xf numFmtId="0" fontId="65" fillId="55" borderId="0" xfId="0" applyFont="1" applyFill="1" applyAlignment="1"/>
    <xf numFmtId="0" fontId="57" fillId="55" borderId="1" xfId="0" applyFont="1" applyFill="1" applyBorder="1" applyAlignment="1">
      <alignment horizontal="center"/>
    </xf>
    <xf numFmtId="0" fontId="62" fillId="55" borderId="1" xfId="0" applyFont="1" applyFill="1" applyBorder="1" applyAlignment="1"/>
    <xf numFmtId="0" fontId="54" fillId="0" borderId="0" xfId="0" applyFont="1" applyFill="1" applyAlignment="1">
      <alignment horizontal="center"/>
    </xf>
    <xf numFmtId="0" fontId="57" fillId="0" borderId="1" xfId="0" applyFont="1" applyFill="1" applyBorder="1" applyAlignment="1">
      <alignment horizontal="center"/>
    </xf>
    <xf numFmtId="165" fontId="58" fillId="55" borderId="46" xfId="0" applyNumberFormat="1" applyFont="1" applyFill="1" applyBorder="1" applyAlignment="1">
      <alignment horizontal="center"/>
    </xf>
    <xf numFmtId="165" fontId="58" fillId="55" borderId="47" xfId="0" applyNumberFormat="1" applyFont="1" applyFill="1" applyBorder="1" applyAlignment="1">
      <alignment horizontal="center"/>
    </xf>
    <xf numFmtId="165" fontId="58" fillId="55" borderId="48" xfId="0" applyNumberFormat="1" applyFont="1" applyFill="1" applyBorder="1" applyAlignment="1">
      <alignment horizontal="center"/>
    </xf>
  </cellXfs>
  <cellStyles count="1367">
    <cellStyle name="_x000a_386grabber=S" xfId="6"/>
    <cellStyle name="_x000a_386grabber=S 10" xfId="1081"/>
    <cellStyle name="_x000a_386grabber=S 2" xfId="16"/>
    <cellStyle name="_x000a_386grabber=S 2 2" xfId="57"/>
    <cellStyle name="_x000a_386grabber=S 3" xfId="50"/>
    <cellStyle name="_x000a_386grabber=S 4" xfId="197"/>
    <cellStyle name="_x000a_386grabber=S 5" xfId="235"/>
    <cellStyle name="_x000a_386grabber=S 6" xfId="209"/>
    <cellStyle name="_x000a_386grabber=S 7" xfId="657"/>
    <cellStyle name="_x000a_386grabber=S 8" xfId="663"/>
    <cellStyle name="_x000a_386grabber=S 9" xfId="1083"/>
    <cellStyle name="=D:\WINNT\SYSTEM32\COMMAND.COM" xfId="7"/>
    <cellStyle name="=D:\WINNT\SYSTEM32\COMMAND.COM 10" xfId="1088"/>
    <cellStyle name="=D:\WINNT\SYSTEM32\COMMAND.COM 2" xfId="15"/>
    <cellStyle name="=D:\WINNT\SYSTEM32\COMMAND.COM 2 2" xfId="56"/>
    <cellStyle name="=D:\WINNT\SYSTEM32\COMMAND.COM 3" xfId="51"/>
    <cellStyle name="=D:\WINNT\SYSTEM32\COMMAND.COM 4" xfId="198"/>
    <cellStyle name="=D:\WINNT\SYSTEM32\COMMAND.COM 5" xfId="221"/>
    <cellStyle name="=D:\WINNT\SYSTEM32\COMMAND.COM 6" xfId="196"/>
    <cellStyle name="=D:\WINNT\SYSTEM32\COMMAND.COM 7" xfId="658"/>
    <cellStyle name="=D:\WINNT\SYSTEM32\COMMAND.COM 8" xfId="656"/>
    <cellStyle name="=D:\WINNT\SYSTEM32\COMMAND.COM 9" xfId="1084"/>
    <cellStyle name="20 % - zvýraznenie1 2" xfId="1170"/>
    <cellStyle name="20 % - zvýraznenie2 2" xfId="1174"/>
    <cellStyle name="20 % - zvýraznenie3 2" xfId="1178"/>
    <cellStyle name="20 % - zvýraznenie4 2" xfId="1182"/>
    <cellStyle name="20 % - zvýraznenie5 2" xfId="1186"/>
    <cellStyle name="20 % - zvýraznenie6 2" xfId="1190"/>
    <cellStyle name="20% - Accent1" xfId="1285"/>
    <cellStyle name="20% - Accent2" xfId="1249"/>
    <cellStyle name="20% - Accent3" xfId="1234"/>
    <cellStyle name="20% - Accent4" xfId="1272"/>
    <cellStyle name="20% - Accent5" xfId="1258"/>
    <cellStyle name="20% - Accent6" xfId="1359"/>
    <cellStyle name="40 % - zvýraznenie1 2" xfId="1171"/>
    <cellStyle name="40 % - zvýraznenie2 2" xfId="1175"/>
    <cellStyle name="40 % - zvýraznenie3 2" xfId="1179"/>
    <cellStyle name="40 % - zvýraznenie4 2" xfId="1183"/>
    <cellStyle name="40 % - zvýraznenie5 2" xfId="1187"/>
    <cellStyle name="40 % - zvýraznenie6 2" xfId="1191"/>
    <cellStyle name="40% - Accent1" xfId="1238"/>
    <cellStyle name="40% - Accent2" xfId="1254"/>
    <cellStyle name="40% - Accent3" xfId="1242"/>
    <cellStyle name="40% - Accent4" xfId="1248"/>
    <cellStyle name="40% - Accent5" xfId="1218"/>
    <cellStyle name="40% - Accent6" xfId="1252"/>
    <cellStyle name="60 % - zvýraznenie1 2" xfId="1172"/>
    <cellStyle name="60 % - zvýraznenie2 2" xfId="1176"/>
    <cellStyle name="60 % - zvýraznenie3 2" xfId="1180"/>
    <cellStyle name="60 % - zvýraznenie4 2" xfId="1184"/>
    <cellStyle name="60 % - zvýraznenie5 2" xfId="1188"/>
    <cellStyle name="60 % - zvýraznenie6 2" xfId="1192"/>
    <cellStyle name="60% - Accent1" xfId="1282"/>
    <cellStyle name="60% - Accent2" xfId="1262"/>
    <cellStyle name="60% - Accent3" xfId="1219"/>
    <cellStyle name="60% - Accent4" xfId="1358"/>
    <cellStyle name="60% - Accent5" xfId="1217"/>
    <cellStyle name="60% - Accent6" xfId="1281"/>
    <cellStyle name="Accent1" xfId="1256"/>
    <cellStyle name="Accent2" xfId="1275"/>
    <cellStyle name="Accent3" xfId="1235"/>
    <cellStyle name="Accent4" xfId="1233"/>
    <cellStyle name="Accent5" xfId="1261"/>
    <cellStyle name="Accent6" xfId="1270"/>
    <cellStyle name="Bad" xfId="1280"/>
    <cellStyle name="Calculation" xfId="1257"/>
    <cellStyle name="Comma_gdp" xfId="3"/>
    <cellStyle name="Čiarka 2" xfId="2"/>
    <cellStyle name="Čiarka 3" xfId="1288"/>
    <cellStyle name="čiarky 2" xfId="26"/>
    <cellStyle name="čiarky 2 10" xfId="1036"/>
    <cellStyle name="čiarky 2 11" xfId="1057"/>
    <cellStyle name="čiarky 2 2" xfId="64"/>
    <cellStyle name="čiarky 2 3" xfId="990"/>
    <cellStyle name="čiarky 2 4" xfId="1058"/>
    <cellStyle name="čiarky 2 5" xfId="1020"/>
    <cellStyle name="čiarky 2 6" xfId="1047"/>
    <cellStyle name="čiarky 2 7" xfId="1002"/>
    <cellStyle name="čiarky 2 8" xfId="1032"/>
    <cellStyle name="čiarky 2 9" xfId="1012"/>
    <cellStyle name="čiarky 3" xfId="48"/>
    <cellStyle name="čiarky 4" xfId="75"/>
    <cellStyle name="čiarky 5" xfId="114"/>
    <cellStyle name="čiarky 6" xfId="1291"/>
    <cellStyle name="Date" xfId="648"/>
    <cellStyle name="Dobrá 2" xfId="1158"/>
    <cellStyle name="Explanatory Text" xfId="1276"/>
    <cellStyle name="Good" xfId="1221"/>
    <cellStyle name="Heading 1" xfId="1253"/>
    <cellStyle name="Heading 2" xfId="1259"/>
    <cellStyle name="Heading 3" xfId="1251"/>
    <cellStyle name="Heading 4" xfId="1260"/>
    <cellStyle name="Hypertextové prepojenie 2" xfId="12"/>
    <cellStyle name="Check Cell" xfId="1229"/>
    <cellStyle name="Input" xfId="1240"/>
    <cellStyle name="Kontrolná bunka 2" xfId="1165"/>
    <cellStyle name="Linked Cell" xfId="1244"/>
    <cellStyle name="Nadpis 1 2" xfId="1154"/>
    <cellStyle name="Nadpis 2 2" xfId="1155"/>
    <cellStyle name="Nadpis 3 2" xfId="1156"/>
    <cellStyle name="Nadpis 4 2" xfId="1157"/>
    <cellStyle name="Neutral" xfId="1284"/>
    <cellStyle name="Neutrálna 2" xfId="1160"/>
    <cellStyle name="Normal 2" xfId="649"/>
    <cellStyle name="Normal_1.1" xfId="186"/>
    <cellStyle name="Normálna 2" xfId="1"/>
    <cellStyle name="Normálna 2 2" xfId="1211"/>
    <cellStyle name="Normálna 2 3" xfId="1230"/>
    <cellStyle name="Normálna 3" xfId="1212"/>
    <cellStyle name="Normálna 4" xfId="1215"/>
    <cellStyle name="Normálna 5" xfId="1362"/>
    <cellStyle name="Normálna 6" xfId="1366"/>
    <cellStyle name="Normálne" xfId="0" builtinId="0"/>
    <cellStyle name="normálne 10" xfId="34"/>
    <cellStyle name="normálne 10 2" xfId="1268"/>
    <cellStyle name="normálne 11" xfId="47"/>
    <cellStyle name="normálne 11 10" xfId="1031"/>
    <cellStyle name="normálne 11 11" xfId="1018"/>
    <cellStyle name="normálne 11 12" xfId="686"/>
    <cellStyle name="normálne 11 12 2" xfId="1317"/>
    <cellStyle name="normálne 11 13" xfId="1082"/>
    <cellStyle name="normálne 11 13 2" xfId="1343"/>
    <cellStyle name="normálne 11 14" xfId="1099"/>
    <cellStyle name="normálne 11 14 2" xfId="1344"/>
    <cellStyle name="normálne 11 15" xfId="1106"/>
    <cellStyle name="normálne 11 15 2" xfId="1345"/>
    <cellStyle name="normálne 11 16" xfId="1113"/>
    <cellStyle name="normálne 11 16 2" xfId="1346"/>
    <cellStyle name="normálne 11 17" xfId="1120"/>
    <cellStyle name="normálne 11 17 2" xfId="1347"/>
    <cellStyle name="normálne 11 18" xfId="1127"/>
    <cellStyle name="normálne 11 18 2" xfId="1348"/>
    <cellStyle name="normálne 11 19" xfId="1133"/>
    <cellStyle name="normálne 11 19 2" xfId="1349"/>
    <cellStyle name="normálne 11 2" xfId="654"/>
    <cellStyle name="normálne 11 2 2" xfId="685"/>
    <cellStyle name="normálne 11 2 3" xfId="922"/>
    <cellStyle name="normálne 11 2 4" xfId="1313"/>
    <cellStyle name="normálne 11 20" xfId="1139"/>
    <cellStyle name="normálne 11 20 2" xfId="1350"/>
    <cellStyle name="normálne 11 21" xfId="1145"/>
    <cellStyle name="normálne 11 21 2" xfId="1351"/>
    <cellStyle name="normálne 11 22" xfId="1151"/>
    <cellStyle name="normálne 11 22 2" xfId="1352"/>
    <cellStyle name="normálne 11 23" xfId="1224"/>
    <cellStyle name="normálne 11 3" xfId="996"/>
    <cellStyle name="normálne 11 4" xfId="1003"/>
    <cellStyle name="normálne 11 5" xfId="1046"/>
    <cellStyle name="normálne 11 6" xfId="1026"/>
    <cellStyle name="normálne 11 7" xfId="1052"/>
    <cellStyle name="normálne 11 8" xfId="988"/>
    <cellStyle name="normálne 11 9" xfId="1042"/>
    <cellStyle name="normálne 12" xfId="74"/>
    <cellStyle name="normálne 12 2" xfId="1265"/>
    <cellStyle name="normálne 13" xfId="73"/>
    <cellStyle name="normálne 13 2" xfId="150"/>
    <cellStyle name="normálne 13 2 2" xfId="330"/>
    <cellStyle name="normálne 13 2 3" xfId="467"/>
    <cellStyle name="normálne 13 2 4" xfId="607"/>
    <cellStyle name="normálne 13 2 5" xfId="773"/>
    <cellStyle name="normálne 13 2 6" xfId="876"/>
    <cellStyle name="normálne 13 3" xfId="255"/>
    <cellStyle name="normálne 13 4" xfId="394"/>
    <cellStyle name="normálne 13 5" xfId="536"/>
    <cellStyle name="normálne 13 6" xfId="700"/>
    <cellStyle name="normálne 13 7" xfId="947"/>
    <cellStyle name="normálne 13 8" xfId="1255"/>
    <cellStyle name="normálne 14" xfId="111"/>
    <cellStyle name="normálne 14 2" xfId="185"/>
    <cellStyle name="normálne 14 2 2" xfId="365"/>
    <cellStyle name="normálne 14 2 3" xfId="502"/>
    <cellStyle name="normálne 14 2 4" xfId="642"/>
    <cellStyle name="normálne 14 2 5" xfId="808"/>
    <cellStyle name="normálne 14 2 6" xfId="926"/>
    <cellStyle name="normálne 14 3" xfId="292"/>
    <cellStyle name="normálne 14 4" xfId="430"/>
    <cellStyle name="normálne 14 5" xfId="571"/>
    <cellStyle name="normálne 14 6" xfId="736"/>
    <cellStyle name="normálne 14 7" xfId="854"/>
    <cellStyle name="normálne 14 8" xfId="1245"/>
    <cellStyle name="normálne 15" xfId="113"/>
    <cellStyle name="normálne 15 2" xfId="1222"/>
    <cellStyle name="normálne 16" xfId="112"/>
    <cellStyle name="normálne 16 2" xfId="293"/>
    <cellStyle name="normálne 16 3" xfId="431"/>
    <cellStyle name="normálne 16 4" xfId="572"/>
    <cellStyle name="normálne 16 5" xfId="737"/>
    <cellStyle name="normálne 16 6" xfId="976"/>
    <cellStyle name="normálne 16 7" xfId="1239"/>
    <cellStyle name="normálne 17" xfId="187"/>
    <cellStyle name="normálne 17 2" xfId="366"/>
    <cellStyle name="normálne 17 3" xfId="503"/>
    <cellStyle name="normálne 17 4" xfId="643"/>
    <cellStyle name="normálne 17 5" xfId="809"/>
    <cellStyle name="normálne 17 6" xfId="932"/>
    <cellStyle name="normálne 17 7" xfId="1246"/>
    <cellStyle name="normálne 18" xfId="188"/>
    <cellStyle name="normálne 18 2" xfId="1286"/>
    <cellStyle name="normálne 19" xfId="191"/>
    <cellStyle name="normálne 19 2" xfId="369"/>
    <cellStyle name="normálne 19 2 2" xfId="1304"/>
    <cellStyle name="normálne 19 3" xfId="506"/>
    <cellStyle name="normálne 19 3 2" xfId="1309"/>
    <cellStyle name="normálne 19 4" xfId="645"/>
    <cellStyle name="normálne 19 4 2" xfId="1311"/>
    <cellStyle name="normálne 19 5" xfId="812"/>
    <cellStyle name="normálne 19 5 2" xfId="1318"/>
    <cellStyle name="normálne 19 6" xfId="909"/>
    <cellStyle name="normálne 19 6 2" xfId="1336"/>
    <cellStyle name="normálne 19 7" xfId="1295"/>
    <cellStyle name="normálne 19 8" xfId="1237"/>
    <cellStyle name="normálne 2" xfId="11"/>
    <cellStyle name="normálne 2 10" xfId="979"/>
    <cellStyle name="normálne 2 11" xfId="989"/>
    <cellStyle name="normálne 2 12" xfId="1027"/>
    <cellStyle name="normálne 2 13" xfId="1039"/>
    <cellStyle name="normálne 2 14" xfId="994"/>
    <cellStyle name="normálne 2 15" xfId="1029"/>
    <cellStyle name="normálne 2 16" xfId="1017"/>
    <cellStyle name="normálne 2 17" xfId="980"/>
    <cellStyle name="normálne 2 18" xfId="1072"/>
    <cellStyle name="normálne 2 19" xfId="1085"/>
    <cellStyle name="normálne 2 2" xfId="13"/>
    <cellStyle name="normálne 2 2 10" xfId="1053"/>
    <cellStyle name="normálne 2 2 11" xfId="1051"/>
    <cellStyle name="normálne 2 2 12" xfId="1038"/>
    <cellStyle name="normálne 2 2 13" xfId="1030"/>
    <cellStyle name="normálne 2 2 14" xfId="1007"/>
    <cellStyle name="normálne 2 2 15" xfId="818"/>
    <cellStyle name="normálne 2 2 2" xfId="54"/>
    <cellStyle name="normálne 2 2 3" xfId="202"/>
    <cellStyle name="normálne 2 2 4" xfId="250"/>
    <cellStyle name="normálne 2 2 5" xfId="378"/>
    <cellStyle name="normálne 2 2 6" xfId="662"/>
    <cellStyle name="normálne 2 2 6 2" xfId="982"/>
    <cellStyle name="normálne 2 2 6 3" xfId="1075"/>
    <cellStyle name="normálne 2 2 7" xfId="981"/>
    <cellStyle name="normálne 2 2 8" xfId="992"/>
    <cellStyle name="normálne 2 2 9" xfId="1048"/>
    <cellStyle name="normálne 2 20" xfId="1091"/>
    <cellStyle name="normálne 2 21" xfId="1236"/>
    <cellStyle name="normálne 2 3" xfId="20"/>
    <cellStyle name="normálne 2 4" xfId="29"/>
    <cellStyle name="normálne 2 4 10" xfId="852"/>
    <cellStyle name="normálne 2 4 2" xfId="43"/>
    <cellStyle name="normálne 2 4 2 2" xfId="95"/>
    <cellStyle name="normálne 2 4 2 2 2" xfId="169"/>
    <cellStyle name="normálne 2 4 2 2 2 2" xfId="349"/>
    <cellStyle name="normálne 2 4 2 2 2 3" xfId="486"/>
    <cellStyle name="normálne 2 4 2 2 2 4" xfId="626"/>
    <cellStyle name="normálne 2 4 2 2 2 5" xfId="792"/>
    <cellStyle name="normálne 2 4 2 2 2 6" xfId="940"/>
    <cellStyle name="normálne 2 4 2 2 3" xfId="276"/>
    <cellStyle name="normálne 2 4 2 2 4" xfId="414"/>
    <cellStyle name="normálne 2 4 2 2 5" xfId="555"/>
    <cellStyle name="normálne 2 4 2 2 6" xfId="720"/>
    <cellStyle name="normálne 2 4 2 2 7" xfId="905"/>
    <cellStyle name="normálne 2 4 2 3" xfId="134"/>
    <cellStyle name="normálne 2 4 2 3 2" xfId="314"/>
    <cellStyle name="normálne 2 4 2 3 3" xfId="451"/>
    <cellStyle name="normálne 2 4 2 3 4" xfId="591"/>
    <cellStyle name="normálne 2 4 2 3 5" xfId="757"/>
    <cellStyle name="normálne 2 4 2 3 6" xfId="890"/>
    <cellStyle name="normálne 2 4 2 4" xfId="229"/>
    <cellStyle name="normálne 2 4 2 5" xfId="374"/>
    <cellStyle name="normálne 2 4 2 6" xfId="520"/>
    <cellStyle name="normálne 2 4 2 7" xfId="681"/>
    <cellStyle name="normálne 2 4 2 8" xfId="944"/>
    <cellStyle name="normálne 2 4 3" xfId="67"/>
    <cellStyle name="normálne 2 4 3 2" xfId="106"/>
    <cellStyle name="normálne 2 4 3 2 2" xfId="180"/>
    <cellStyle name="normálne 2 4 3 2 2 2" xfId="360"/>
    <cellStyle name="normálne 2 4 3 2 2 3" xfId="497"/>
    <cellStyle name="normálne 2 4 3 2 2 4" xfId="637"/>
    <cellStyle name="normálne 2 4 3 2 2 5" xfId="803"/>
    <cellStyle name="normálne 2 4 3 2 2 6" xfId="867"/>
    <cellStyle name="normálne 2 4 3 2 3" xfId="287"/>
    <cellStyle name="normálne 2 4 3 2 4" xfId="425"/>
    <cellStyle name="normálne 2 4 3 2 5" xfId="566"/>
    <cellStyle name="normálne 2 4 3 2 6" xfId="731"/>
    <cellStyle name="normálne 2 4 3 2 7" xfId="962"/>
    <cellStyle name="normálne 2 4 3 3" xfId="145"/>
    <cellStyle name="normálne 2 4 3 3 2" xfId="325"/>
    <cellStyle name="normálne 2 4 3 3 3" xfId="462"/>
    <cellStyle name="normálne 2 4 3 3 4" xfId="602"/>
    <cellStyle name="normálne 2 4 3 3 5" xfId="768"/>
    <cellStyle name="normálne 2 4 3 3 6" xfId="946"/>
    <cellStyle name="normálne 2 4 3 4" xfId="249"/>
    <cellStyle name="normálne 2 4 3 5" xfId="389"/>
    <cellStyle name="normálne 2 4 3 6" xfId="531"/>
    <cellStyle name="normálne 2 4 3 7" xfId="695"/>
    <cellStyle name="normálne 2 4 3 8" xfId="934"/>
    <cellStyle name="normálne 2 4 4" xfId="84"/>
    <cellStyle name="normálne 2 4 4 2" xfId="158"/>
    <cellStyle name="normálne 2 4 4 2 2" xfId="338"/>
    <cellStyle name="normálne 2 4 4 2 3" xfId="475"/>
    <cellStyle name="normálne 2 4 4 2 4" xfId="615"/>
    <cellStyle name="normálne 2 4 4 2 5" xfId="781"/>
    <cellStyle name="normálne 2 4 4 2 6" xfId="893"/>
    <cellStyle name="normálne 2 4 4 3" xfId="265"/>
    <cellStyle name="normálne 2 4 4 4" xfId="403"/>
    <cellStyle name="normálne 2 4 4 5" xfId="544"/>
    <cellStyle name="normálne 2 4 4 6" xfId="709"/>
    <cellStyle name="normálne 2 4 4 7" xfId="861"/>
    <cellStyle name="normálne 2 4 5" xfId="123"/>
    <cellStyle name="normálne 2 4 5 2" xfId="303"/>
    <cellStyle name="normálne 2 4 5 3" xfId="440"/>
    <cellStyle name="normálne 2 4 5 4" xfId="580"/>
    <cellStyle name="normálne 2 4 5 5" xfId="746"/>
    <cellStyle name="normálne 2 4 5 6" xfId="850"/>
    <cellStyle name="normálne 2 4 6" xfId="216"/>
    <cellStyle name="normálne 2 4 7" xfId="195"/>
    <cellStyle name="normálne 2 4 8" xfId="509"/>
    <cellStyle name="normálne 2 4 9" xfId="672"/>
    <cellStyle name="normálne 2 5" xfId="23"/>
    <cellStyle name="normálne 2 5 2" xfId="212"/>
    <cellStyle name="normálne 2 5 2 2" xfId="819"/>
    <cellStyle name="normálne 2 5 2 2 2" xfId="1321"/>
    <cellStyle name="normálne 2 5 2 3" xfId="884"/>
    <cellStyle name="normálne 2 5 2 3 2" xfId="1333"/>
    <cellStyle name="normálne 2 5 2 4" xfId="1299"/>
    <cellStyle name="normálne 2 5 3" xfId="294"/>
    <cellStyle name="normálne 2 5 3 2" xfId="855"/>
    <cellStyle name="normálne 2 5 3 2 2" xfId="1329"/>
    <cellStyle name="normálne 2 5 3 3" xfId="972"/>
    <cellStyle name="normálne 2 5 3 3 2" xfId="1341"/>
    <cellStyle name="normálne 2 5 3 4" xfId="1303"/>
    <cellStyle name="normálne 2 5 4" xfId="380"/>
    <cellStyle name="normálne 2 5 4 2" xfId="883"/>
    <cellStyle name="normálne 2 5 4 2 2" xfId="1332"/>
    <cellStyle name="normálne 2 5 4 3" xfId="967"/>
    <cellStyle name="normálne 2 5 4 3 2" xfId="1340"/>
    <cellStyle name="normálne 2 5 4 4" xfId="1306"/>
    <cellStyle name="normálne 2 5 5" xfId="669"/>
    <cellStyle name="normálne 2 5 5 2" xfId="1315"/>
    <cellStyle name="normálne 2 5 6" xfId="835"/>
    <cellStyle name="normálne 2 5 6 2" xfId="1325"/>
    <cellStyle name="normálne 2 5 7" xfId="1293"/>
    <cellStyle name="normálne 2 6" xfId="37"/>
    <cellStyle name="normálne 2 6 2" xfId="72"/>
    <cellStyle name="normálne 2 6 2 2" xfId="110"/>
    <cellStyle name="normálne 2 6 2 2 2" xfId="184"/>
    <cellStyle name="normálne 2 6 2 2 2 2" xfId="364"/>
    <cellStyle name="normálne 2 6 2 2 2 3" xfId="501"/>
    <cellStyle name="normálne 2 6 2 2 2 4" xfId="641"/>
    <cellStyle name="normálne 2 6 2 2 2 5" xfId="807"/>
    <cellStyle name="normálne 2 6 2 2 2 6" xfId="975"/>
    <cellStyle name="normálne 2 6 2 2 3" xfId="291"/>
    <cellStyle name="normálne 2 6 2 2 4" xfId="429"/>
    <cellStyle name="normálne 2 6 2 2 5" xfId="570"/>
    <cellStyle name="normálne 2 6 2 2 6" xfId="735"/>
    <cellStyle name="normálne 2 6 2 2 7" xfId="900"/>
    <cellStyle name="normálne 2 6 2 3" xfId="149"/>
    <cellStyle name="normálne 2 6 2 3 2" xfId="329"/>
    <cellStyle name="normálne 2 6 2 3 3" xfId="466"/>
    <cellStyle name="normálne 2 6 2 3 4" xfId="606"/>
    <cellStyle name="normálne 2 6 2 3 5" xfId="772"/>
    <cellStyle name="normálne 2 6 2 3 6" xfId="924"/>
    <cellStyle name="normálne 2 6 2 4" xfId="254"/>
    <cellStyle name="normálne 2 6 2 5" xfId="393"/>
    <cellStyle name="normálne 2 6 2 6" xfId="535"/>
    <cellStyle name="normálne 2 6 2 7" xfId="699"/>
    <cellStyle name="normálne 2 6 2 8" xfId="866"/>
    <cellStyle name="normálne 2 6 3" xfId="89"/>
    <cellStyle name="normálne 2 6 3 2" xfId="163"/>
    <cellStyle name="normálne 2 6 3 2 2" xfId="343"/>
    <cellStyle name="normálne 2 6 3 2 3" xfId="480"/>
    <cellStyle name="normálne 2 6 3 2 4" xfId="620"/>
    <cellStyle name="normálne 2 6 3 2 5" xfId="786"/>
    <cellStyle name="normálne 2 6 3 2 6" xfId="927"/>
    <cellStyle name="normálne 2 6 3 3" xfId="270"/>
    <cellStyle name="normálne 2 6 3 4" xfId="408"/>
    <cellStyle name="normálne 2 6 3 5" xfId="549"/>
    <cellStyle name="normálne 2 6 3 6" xfId="714"/>
    <cellStyle name="normálne 2 6 3 7" xfId="921"/>
    <cellStyle name="normálne 2 6 4" xfId="128"/>
    <cellStyle name="normálne 2 6 4 2" xfId="308"/>
    <cellStyle name="normálne 2 6 4 3" xfId="445"/>
    <cellStyle name="normálne 2 6 4 4" xfId="585"/>
    <cellStyle name="normálne 2 6 4 5" xfId="751"/>
    <cellStyle name="normálne 2 6 4 6" xfId="817"/>
    <cellStyle name="normálne 2 6 5" xfId="223"/>
    <cellStyle name="normálne 2 6 6" xfId="204"/>
    <cellStyle name="normálne 2 6 7" xfId="514"/>
    <cellStyle name="normálne 2 6 8" xfId="676"/>
    <cellStyle name="normálne 2 6 9" xfId="879"/>
    <cellStyle name="normálne 2 7" xfId="53"/>
    <cellStyle name="normálne 2 7 2" xfId="100"/>
    <cellStyle name="normálne 2 7 2 2" xfId="174"/>
    <cellStyle name="normálne 2 7 2 2 2" xfId="354"/>
    <cellStyle name="normálne 2 7 2 2 3" xfId="491"/>
    <cellStyle name="normálne 2 7 2 2 4" xfId="631"/>
    <cellStyle name="normálne 2 7 2 2 5" xfId="797"/>
    <cellStyle name="normálne 2 7 2 2 6" xfId="871"/>
    <cellStyle name="normálne 2 7 2 3" xfId="281"/>
    <cellStyle name="normálne 2 7 2 4" xfId="419"/>
    <cellStyle name="normálne 2 7 2 5" xfId="560"/>
    <cellStyle name="normálne 2 7 2 6" xfId="725"/>
    <cellStyle name="normálne 2 7 2 7" xfId="966"/>
    <cellStyle name="normálne 2 7 3" xfId="139"/>
    <cellStyle name="normálne 2 7 3 2" xfId="319"/>
    <cellStyle name="normálne 2 7 3 3" xfId="456"/>
    <cellStyle name="normálne 2 7 3 4" xfId="596"/>
    <cellStyle name="normálne 2 7 3 5" xfId="762"/>
    <cellStyle name="normálne 2 7 3 6" xfId="933"/>
    <cellStyle name="normálne 2 7 4" xfId="238"/>
    <cellStyle name="normálne 2 7 5" xfId="382"/>
    <cellStyle name="normálne 2 7 6" xfId="525"/>
    <cellStyle name="normálne 2 7 7" xfId="688"/>
    <cellStyle name="normálne 2 7 8" xfId="824"/>
    <cellStyle name="normálne 2 8" xfId="78"/>
    <cellStyle name="normálne 2 8 2" xfId="152"/>
    <cellStyle name="normálne 2 8 2 2" xfId="332"/>
    <cellStyle name="normálne 2 8 2 3" xfId="469"/>
    <cellStyle name="normálne 2 8 2 4" xfId="609"/>
    <cellStyle name="normálne 2 8 2 5" xfId="775"/>
    <cellStyle name="normálne 2 8 2 6" xfId="832"/>
    <cellStyle name="normálne 2 8 3" xfId="259"/>
    <cellStyle name="normálne 2 8 4" xfId="397"/>
    <cellStyle name="normálne 2 8 5" xfId="538"/>
    <cellStyle name="normálne 2 8 6" xfId="703"/>
    <cellStyle name="normálne 2 8 7" xfId="877"/>
    <cellStyle name="normálne 2 9" xfId="117"/>
    <cellStyle name="normálne 2 9 2" xfId="297"/>
    <cellStyle name="normálne 2 9 3" xfId="434"/>
    <cellStyle name="normálne 2 9 4" xfId="574"/>
    <cellStyle name="normálne 2 9 5" xfId="740"/>
    <cellStyle name="normálne 2 9 6" xfId="829"/>
    <cellStyle name="normálne 20" xfId="193"/>
    <cellStyle name="normálne 20 2" xfId="1297"/>
    <cellStyle name="normálne 20 3" xfId="1247"/>
    <cellStyle name="normálne 21" xfId="194"/>
    <cellStyle name="normálne 21 2" xfId="1226"/>
    <cellStyle name="normálne 22" xfId="201"/>
    <cellStyle name="normálne 22 2" xfId="1271"/>
    <cellStyle name="normálne 23" xfId="233"/>
    <cellStyle name="normálne 23 2" xfId="1228"/>
    <cellStyle name="normálne 24" xfId="647"/>
    <cellStyle name="normálne 24 2" xfId="693"/>
    <cellStyle name="normálne 24 3" xfId="916"/>
    <cellStyle name="normálne 24 4" xfId="1227"/>
    <cellStyle name="normálne 25" xfId="978"/>
    <cellStyle name="normálne 25 2" xfId="1241"/>
    <cellStyle name="normálne 26" xfId="1016"/>
    <cellStyle name="normálne 26 2" xfId="1273"/>
    <cellStyle name="normálne 27" xfId="995"/>
    <cellStyle name="normálne 27 2" xfId="1220"/>
    <cellStyle name="normálne 28" xfId="1009"/>
    <cellStyle name="normálne 29" xfId="1013"/>
    <cellStyle name="normálne 3" xfId="17"/>
    <cellStyle name="normálne 3 10" xfId="395"/>
    <cellStyle name="normálne 3 11" xfId="650"/>
    <cellStyle name="normálne 3 11 2" xfId="984"/>
    <cellStyle name="normálne 3 11 3" xfId="1077"/>
    <cellStyle name="normálne 3 12" xfId="1005"/>
    <cellStyle name="normálne 3 13" xfId="1050"/>
    <cellStyle name="normálne 3 14" xfId="1065"/>
    <cellStyle name="normálne 3 15" xfId="999"/>
    <cellStyle name="normálne 3 16" xfId="1040"/>
    <cellStyle name="normálne 3 17" xfId="1062"/>
    <cellStyle name="normálne 3 18" xfId="1004"/>
    <cellStyle name="normálne 3 19" xfId="1006"/>
    <cellStyle name="normálne 3 2" xfId="31"/>
    <cellStyle name="normálne 3 2 10" xfId="844"/>
    <cellStyle name="normálne 3 2 2" xfId="44"/>
    <cellStyle name="normálne 3 2 2 2" xfId="96"/>
    <cellStyle name="normálne 3 2 2 2 2" xfId="170"/>
    <cellStyle name="normálne 3 2 2 2 2 2" xfId="350"/>
    <cellStyle name="normálne 3 2 2 2 2 3" xfId="487"/>
    <cellStyle name="normálne 3 2 2 2 2 4" xfId="627"/>
    <cellStyle name="normálne 3 2 2 2 2 5" xfId="793"/>
    <cellStyle name="normálne 3 2 2 2 2 6" xfId="891"/>
    <cellStyle name="normálne 3 2 2 2 3" xfId="277"/>
    <cellStyle name="normálne 3 2 2 2 4" xfId="415"/>
    <cellStyle name="normálne 3 2 2 2 5" xfId="556"/>
    <cellStyle name="normálne 3 2 2 2 6" xfId="721"/>
    <cellStyle name="normálne 3 2 2 2 7" xfId="859"/>
    <cellStyle name="normálne 3 2 2 3" xfId="135"/>
    <cellStyle name="normálne 3 2 2 3 2" xfId="315"/>
    <cellStyle name="normálne 3 2 2 3 3" xfId="452"/>
    <cellStyle name="normálne 3 2 2 3 4" xfId="592"/>
    <cellStyle name="normálne 3 2 2 3 5" xfId="758"/>
    <cellStyle name="normálne 3 2 2 3 6" xfId="842"/>
    <cellStyle name="normálne 3 2 2 4" xfId="230"/>
    <cellStyle name="normálne 3 2 2 5" xfId="375"/>
    <cellStyle name="normálne 3 2 2 6" xfId="521"/>
    <cellStyle name="normálne 3 2 2 7" xfId="682"/>
    <cellStyle name="normálne 3 2 2 8" xfId="895"/>
    <cellStyle name="normálne 3 2 3" xfId="69"/>
    <cellStyle name="normálne 3 2 3 2" xfId="107"/>
    <cellStyle name="normálne 3 2 3 2 2" xfId="181"/>
    <cellStyle name="normálne 3 2 3 2 2 2" xfId="361"/>
    <cellStyle name="normálne 3 2 3 2 2 3" xfId="498"/>
    <cellStyle name="normálne 3 2 3 2 2 4" xfId="638"/>
    <cellStyle name="normálne 3 2 3 2 2 5" xfId="804"/>
    <cellStyle name="normálne 3 2 3 2 2 6" xfId="948"/>
    <cellStyle name="normálne 3 2 3 2 3" xfId="288"/>
    <cellStyle name="normálne 3 2 3 2 4" xfId="426"/>
    <cellStyle name="normálne 3 2 3 2 5" xfId="567"/>
    <cellStyle name="normálne 3 2 3 2 6" xfId="732"/>
    <cellStyle name="normálne 3 2 3 2 7" xfId="914"/>
    <cellStyle name="normálne 3 2 3 3" xfId="146"/>
    <cellStyle name="normálne 3 2 3 3 2" xfId="326"/>
    <cellStyle name="normálne 3 2 3 3 3" xfId="463"/>
    <cellStyle name="normálne 3 2 3 3 4" xfId="603"/>
    <cellStyle name="normálne 3 2 3 3 5" xfId="769"/>
    <cellStyle name="normálne 3 2 3 3 6" xfId="897"/>
    <cellStyle name="normálne 3 2 3 4" xfId="251"/>
    <cellStyle name="normálne 3 2 3 5" xfId="390"/>
    <cellStyle name="normálne 3 2 3 6" xfId="532"/>
    <cellStyle name="normálne 3 2 3 7" xfId="696"/>
    <cellStyle name="normálne 3 2 3 8" xfId="834"/>
    <cellStyle name="normálne 3 2 4" xfId="85"/>
    <cellStyle name="normálne 3 2 4 2" xfId="159"/>
    <cellStyle name="normálne 3 2 4 2 2" xfId="339"/>
    <cellStyle name="normálne 3 2 4 2 3" xfId="476"/>
    <cellStyle name="normálne 3 2 4 2 4" xfId="616"/>
    <cellStyle name="normálne 3 2 4 2 5" xfId="782"/>
    <cellStyle name="normálne 3 2 4 2 6" xfId="847"/>
    <cellStyle name="normálne 3 2 4 3" xfId="266"/>
    <cellStyle name="normálne 3 2 4 4" xfId="404"/>
    <cellStyle name="normálne 3 2 4 5" xfId="545"/>
    <cellStyle name="normálne 3 2 4 6" xfId="710"/>
    <cellStyle name="normálne 3 2 4 7" xfId="943"/>
    <cellStyle name="normálne 3 2 5" xfId="124"/>
    <cellStyle name="normálne 3 2 5 2" xfId="304"/>
    <cellStyle name="normálne 3 2 5 3" xfId="441"/>
    <cellStyle name="normálne 3 2 5 4" xfId="581"/>
    <cellStyle name="normálne 3 2 5 5" xfId="747"/>
    <cellStyle name="normálne 3 2 5 6" xfId="971"/>
    <cellStyle name="normálne 3 2 6" xfId="217"/>
    <cellStyle name="normálne 3 2 7" xfId="295"/>
    <cellStyle name="normálne 3 2 8" xfId="510"/>
    <cellStyle name="normálne 3 2 9" xfId="664"/>
    <cellStyle name="normálne 3 20" xfId="878"/>
    <cellStyle name="normálne 3 21" xfId="1086"/>
    <cellStyle name="normálne 3 22" xfId="1095"/>
    <cellStyle name="normálne 3 23" xfId="1102"/>
    <cellStyle name="normálne 3 24" xfId="1109"/>
    <cellStyle name="normálne 3 25" xfId="1116"/>
    <cellStyle name="normálne 3 26" xfId="1123"/>
    <cellStyle name="normálne 3 27" xfId="1129"/>
    <cellStyle name="normálne 3 28" xfId="1135"/>
    <cellStyle name="normálne 3 29" xfId="1141"/>
    <cellStyle name="normálne 3 3" xfId="38"/>
    <cellStyle name="normálne 3 3 2" xfId="90"/>
    <cellStyle name="normálne 3 3 2 2" xfId="164"/>
    <cellStyle name="normálne 3 3 2 2 2" xfId="344"/>
    <cellStyle name="normálne 3 3 2 2 3" xfId="481"/>
    <cellStyle name="normálne 3 3 2 2 4" xfId="621"/>
    <cellStyle name="normálne 3 3 2 2 5" xfId="787"/>
    <cellStyle name="normálne 3 3 2 2 6" xfId="841"/>
    <cellStyle name="normálne 3 3 2 3" xfId="271"/>
    <cellStyle name="normálne 3 3 2 4" xfId="409"/>
    <cellStyle name="normálne 3 3 2 5" xfId="550"/>
    <cellStyle name="normálne 3 3 2 6" xfId="715"/>
    <cellStyle name="normálne 3 3 2 7" xfId="874"/>
    <cellStyle name="normálne 3 3 3" xfId="129"/>
    <cellStyle name="normálne 3 3 3 2" xfId="309"/>
    <cellStyle name="normálne 3 3 3 3" xfId="446"/>
    <cellStyle name="normálne 3 3 3 4" xfId="586"/>
    <cellStyle name="normálne 3 3 3 5" xfId="752"/>
    <cellStyle name="normálne 3 3 3 6" xfId="816"/>
    <cellStyle name="normálne 3 3 4" xfId="224"/>
    <cellStyle name="normálne 3 3 5" xfId="236"/>
    <cellStyle name="normálne 3 3 6" xfId="515"/>
    <cellStyle name="normálne 3 3 7" xfId="677"/>
    <cellStyle name="normálne 3 3 8" xfId="827"/>
    <cellStyle name="normálne 3 30" xfId="1147"/>
    <cellStyle name="normálne 3 4" xfId="58"/>
    <cellStyle name="normálne 3 4 2" xfId="101"/>
    <cellStyle name="normálne 3 4 2 2" xfId="175"/>
    <cellStyle name="normálne 3 4 2 2 2" xfId="355"/>
    <cellStyle name="normálne 3 4 2 2 3" xfId="492"/>
    <cellStyle name="normálne 3 4 2 2 4" xfId="632"/>
    <cellStyle name="normálne 3 4 2 2 5" xfId="798"/>
    <cellStyle name="normálne 3 4 2 2 6" xfId="935"/>
    <cellStyle name="normálne 3 4 2 3" xfId="282"/>
    <cellStyle name="normálne 3 4 2 4" xfId="420"/>
    <cellStyle name="normálne 3 4 2 5" xfId="561"/>
    <cellStyle name="normálne 3 4 2 6" xfId="726"/>
    <cellStyle name="normálne 3 4 2 7" xfId="919"/>
    <cellStyle name="normálne 3 4 3" xfId="140"/>
    <cellStyle name="normálne 3 4 3 2" xfId="320"/>
    <cellStyle name="normálne 3 4 3 3" xfId="457"/>
    <cellStyle name="normálne 3 4 3 4" xfId="597"/>
    <cellStyle name="normálne 3 4 3 5" xfId="763"/>
    <cellStyle name="normálne 3 4 3 6" xfId="886"/>
    <cellStyle name="normálne 3 4 4" xfId="241"/>
    <cellStyle name="normálne 3 4 5" xfId="384"/>
    <cellStyle name="normálne 3 4 6" xfId="526"/>
    <cellStyle name="normálne 3 4 7" xfId="689"/>
    <cellStyle name="normálne 3 4 8" xfId="903"/>
    <cellStyle name="normálne 3 5" xfId="79"/>
    <cellStyle name="normálne 3 5 2" xfId="153"/>
    <cellStyle name="normálne 3 5 2 2" xfId="333"/>
    <cellStyle name="normálne 3 5 2 3" xfId="470"/>
    <cellStyle name="normálne 3 5 2 4" xfId="610"/>
    <cellStyle name="normálne 3 5 2 5" xfId="776"/>
    <cellStyle name="normálne 3 5 2 6" xfId="825"/>
    <cellStyle name="normálne 3 5 3" xfId="260"/>
    <cellStyle name="normálne 3 5 4" xfId="398"/>
    <cellStyle name="normálne 3 5 5" xfId="539"/>
    <cellStyle name="normálne 3 5 6" xfId="704"/>
    <cellStyle name="normálne 3 5 7" xfId="930"/>
    <cellStyle name="normálne 3 6" xfId="118"/>
    <cellStyle name="normálne 3 6 2" xfId="298"/>
    <cellStyle name="normálne 3 6 3" xfId="435"/>
    <cellStyle name="normálne 3 6 4" xfId="575"/>
    <cellStyle name="normálne 3 6 5" xfId="741"/>
    <cellStyle name="normálne 3 6 6" xfId="956"/>
    <cellStyle name="normálne 3 7" xfId="189"/>
    <cellStyle name="normálne 3 7 2" xfId="368"/>
    <cellStyle name="normálne 3 7 3" xfId="505"/>
    <cellStyle name="normálne 3 7 4" xfId="644"/>
    <cellStyle name="normálne 3 7 5" xfId="810"/>
    <cellStyle name="normálne 3 7 6" xfId="828"/>
    <cellStyle name="normálne 3 8" xfId="206"/>
    <cellStyle name="normálne 3 9" xfId="244"/>
    <cellStyle name="normálne 30" xfId="1074"/>
    <cellStyle name="normálne 31" xfId="1001"/>
    <cellStyle name="normálne 32" xfId="1066"/>
    <cellStyle name="normálne 33" xfId="8"/>
    <cellStyle name="normálne 33 10" xfId="659"/>
    <cellStyle name="normálne 33 11" xfId="673"/>
    <cellStyle name="normálne 33 2" xfId="28"/>
    <cellStyle name="normálne 33 2 10" xfId="898"/>
    <cellStyle name="normálne 33 2 2" xfId="42"/>
    <cellStyle name="normálne 33 2 2 2" xfId="94"/>
    <cellStyle name="normálne 33 2 2 2 2" xfId="168"/>
    <cellStyle name="normálne 33 2 2 2 2 2" xfId="348"/>
    <cellStyle name="normálne 33 2 2 2 2 3" xfId="485"/>
    <cellStyle name="normálne 33 2 2 2 2 4" xfId="625"/>
    <cellStyle name="normálne 33 2 2 2 2 5" xfId="791"/>
    <cellStyle name="normálne 33 2 2 2 2 6" xfId="858"/>
    <cellStyle name="normálne 33 2 2 2 3" xfId="275"/>
    <cellStyle name="normálne 33 2 2 2 4" xfId="413"/>
    <cellStyle name="normálne 33 2 2 2 5" xfId="554"/>
    <cellStyle name="normálne 33 2 2 2 6" xfId="719"/>
    <cellStyle name="normálne 33 2 2 2 7" xfId="952"/>
    <cellStyle name="normálne 33 2 2 3" xfId="133"/>
    <cellStyle name="normálne 33 2 2 3 2" xfId="313"/>
    <cellStyle name="normálne 33 2 2 3 3" xfId="450"/>
    <cellStyle name="normálne 33 2 2 3 4" xfId="590"/>
    <cellStyle name="normálne 33 2 2 3 5" xfId="756"/>
    <cellStyle name="normálne 33 2 2 3 6" xfId="938"/>
    <cellStyle name="normálne 33 2 2 4" xfId="228"/>
    <cellStyle name="normálne 33 2 2 5" xfId="373"/>
    <cellStyle name="normálne 33 2 2 6" xfId="519"/>
    <cellStyle name="normálne 33 2 2 7" xfId="680"/>
    <cellStyle name="normálne 33 2 2 8" xfId="862"/>
    <cellStyle name="normálne 33 2 3" xfId="66"/>
    <cellStyle name="normálne 33 2 3 2" xfId="105"/>
    <cellStyle name="normálne 33 2 3 2 2" xfId="179"/>
    <cellStyle name="normálne 33 2 3 2 2 2" xfId="359"/>
    <cellStyle name="normálne 33 2 3 2 2 3" xfId="496"/>
    <cellStyle name="normálne 33 2 3 2 2 4" xfId="636"/>
    <cellStyle name="normálne 33 2 3 2 2 5" xfId="802"/>
    <cellStyle name="normálne 33 2 3 2 2 6" xfId="913"/>
    <cellStyle name="normálne 33 2 3 2 3" xfId="286"/>
    <cellStyle name="normálne 33 2 3 2 4" xfId="424"/>
    <cellStyle name="normálne 33 2 3 2 5" xfId="565"/>
    <cellStyle name="normálne 33 2 3 2 6" xfId="730"/>
    <cellStyle name="normálne 33 2 3 2 7" xfId="839"/>
    <cellStyle name="normálne 33 2 3 3" xfId="144"/>
    <cellStyle name="normálne 33 2 3 3 2" xfId="324"/>
    <cellStyle name="normálne 33 2 3 3 3" xfId="461"/>
    <cellStyle name="normálne 33 2 3 3 4" xfId="601"/>
    <cellStyle name="normálne 33 2 3 3 5" xfId="767"/>
    <cellStyle name="normálne 33 2 3 3 6" xfId="865"/>
    <cellStyle name="normálne 33 2 3 4" xfId="248"/>
    <cellStyle name="normálne 33 2 3 5" xfId="388"/>
    <cellStyle name="normálne 33 2 3 6" xfId="530"/>
    <cellStyle name="normálne 33 2 3 7" xfId="694"/>
    <cellStyle name="normálne 33 2 3 8" xfId="870"/>
    <cellStyle name="normálne 33 2 4" xfId="83"/>
    <cellStyle name="normálne 33 2 4 2" xfId="157"/>
    <cellStyle name="normálne 33 2 4 2 2" xfId="337"/>
    <cellStyle name="normálne 33 2 4 2 3" xfId="474"/>
    <cellStyle name="normálne 33 2 4 2 4" xfId="614"/>
    <cellStyle name="normálne 33 2 4 2 5" xfId="780"/>
    <cellStyle name="normálne 33 2 4 2 6" xfId="942"/>
    <cellStyle name="normálne 33 2 4 3" xfId="264"/>
    <cellStyle name="normálne 33 2 4 4" xfId="402"/>
    <cellStyle name="normálne 33 2 4 5" xfId="543"/>
    <cellStyle name="normálne 33 2 4 6" xfId="708"/>
    <cellStyle name="normálne 33 2 4 7" xfId="907"/>
    <cellStyle name="normálne 33 2 5" xfId="122"/>
    <cellStyle name="normálne 33 2 5 2" xfId="302"/>
    <cellStyle name="normálne 33 2 5 3" xfId="439"/>
    <cellStyle name="normálne 33 2 5 4" xfId="579"/>
    <cellStyle name="normálne 33 2 5 5" xfId="745"/>
    <cellStyle name="normálne 33 2 5 6" xfId="896"/>
    <cellStyle name="normálne 33 2 6" xfId="215"/>
    <cellStyle name="normálne 33 2 7" xfId="203"/>
    <cellStyle name="normálne 33 2 8" xfId="508"/>
    <cellStyle name="normálne 33 2 9" xfId="671"/>
    <cellStyle name="normálne 33 3" xfId="36"/>
    <cellStyle name="normálne 33 3 2" xfId="88"/>
    <cellStyle name="normálne 33 3 2 2" xfId="162"/>
    <cellStyle name="normálne 33 3 2 2 2" xfId="342"/>
    <cellStyle name="normálne 33 3 2 2 3" xfId="479"/>
    <cellStyle name="normálne 33 3 2 2 4" xfId="619"/>
    <cellStyle name="normálne 33 3 2 2 5" xfId="785"/>
    <cellStyle name="normálne 33 3 2 2 6" xfId="873"/>
    <cellStyle name="normálne 33 3 2 3" xfId="269"/>
    <cellStyle name="normálne 33 3 2 4" xfId="407"/>
    <cellStyle name="normálne 33 3 2 5" xfId="548"/>
    <cellStyle name="normálne 33 3 2 6" xfId="713"/>
    <cellStyle name="normálne 33 3 2 7" xfId="969"/>
    <cellStyle name="normálne 33 3 3" xfId="127"/>
    <cellStyle name="normálne 33 3 3 2" xfId="307"/>
    <cellStyle name="normálne 33 3 3 3" xfId="444"/>
    <cellStyle name="normálne 33 3 3 4" xfId="584"/>
    <cellStyle name="normálne 33 3 3 5" xfId="750"/>
    <cellStyle name="normálne 33 3 3 6" xfId="882"/>
    <cellStyle name="normálne 33 3 4" xfId="222"/>
    <cellStyle name="normálne 33 3 5" xfId="239"/>
    <cellStyle name="normálne 33 3 6" xfId="513"/>
    <cellStyle name="normálne 33 3 7" xfId="675"/>
    <cellStyle name="normálne 33 3 8" xfId="931"/>
    <cellStyle name="normálne 33 4" xfId="52"/>
    <cellStyle name="normálne 33 4 2" xfId="99"/>
    <cellStyle name="normálne 33 4 2 2" xfId="173"/>
    <cellStyle name="normálne 33 4 2 2 2" xfId="353"/>
    <cellStyle name="normálne 33 4 2 2 3" xfId="490"/>
    <cellStyle name="normálne 33 4 2 2 4" xfId="630"/>
    <cellStyle name="normálne 33 4 2 2 5" xfId="796"/>
    <cellStyle name="normálne 33 4 2 2 6" xfId="918"/>
    <cellStyle name="normálne 33 4 2 3" xfId="280"/>
    <cellStyle name="normálne 33 4 2 4" xfId="418"/>
    <cellStyle name="normálne 33 4 2 5" xfId="559"/>
    <cellStyle name="normálne 33 4 2 6" xfId="724"/>
    <cellStyle name="normálne 33 4 2 7" xfId="846"/>
    <cellStyle name="normálne 33 4 3" xfId="138"/>
    <cellStyle name="normálne 33 4 3 2" xfId="318"/>
    <cellStyle name="normálne 33 4 3 3" xfId="455"/>
    <cellStyle name="normálne 33 4 3 4" xfId="595"/>
    <cellStyle name="normálne 33 4 3 5" xfId="761"/>
    <cellStyle name="normálne 33 4 3 6" xfId="869"/>
    <cellStyle name="normálne 33 4 4" xfId="237"/>
    <cellStyle name="normálne 33 4 5" xfId="381"/>
    <cellStyle name="normálne 33 4 6" xfId="524"/>
    <cellStyle name="normálne 33 4 7" xfId="687"/>
    <cellStyle name="normálne 33 4 8" xfId="667"/>
    <cellStyle name="normálne 33 5" xfId="77"/>
    <cellStyle name="normálne 33 5 2" xfId="151"/>
    <cellStyle name="normálne 33 5 2 2" xfId="331"/>
    <cellStyle name="normálne 33 5 2 3" xfId="468"/>
    <cellStyle name="normálne 33 5 2 4" xfId="608"/>
    <cellStyle name="normálne 33 5 2 5" xfId="774"/>
    <cellStyle name="normálne 33 5 2 6" xfId="929"/>
    <cellStyle name="normálne 33 5 3" xfId="258"/>
    <cellStyle name="normálne 33 5 4" xfId="396"/>
    <cellStyle name="normálne 33 5 5" xfId="537"/>
    <cellStyle name="normálne 33 5 6" xfId="702"/>
    <cellStyle name="normálne 33 5 7" xfId="925"/>
    <cellStyle name="normálne 33 6" xfId="116"/>
    <cellStyle name="normálne 33 6 2" xfId="296"/>
    <cellStyle name="normálne 33 6 3" xfId="433"/>
    <cellStyle name="normálne 33 6 4" xfId="573"/>
    <cellStyle name="normálne 33 6 5" xfId="739"/>
    <cellStyle name="normálne 33 6 6" xfId="880"/>
    <cellStyle name="normálne 33 7" xfId="199"/>
    <cellStyle name="normálne 33 8" xfId="247"/>
    <cellStyle name="normálne 33 9" xfId="504"/>
    <cellStyle name="normálne 34" xfId="661"/>
    <cellStyle name="normálne 35" xfId="1209"/>
    <cellStyle name="normálne 35 2" xfId="1354"/>
    <cellStyle name="normálne 36" xfId="1207"/>
    <cellStyle name="normálne 37" xfId="1094"/>
    <cellStyle name="normálne 38" xfId="1093"/>
    <cellStyle name="normálne 39" xfId="1101"/>
    <cellStyle name="normálne 4" xfId="18"/>
    <cellStyle name="normálne 4 10" xfId="651"/>
    <cellStyle name="normálne 4 10 2" xfId="985"/>
    <cellStyle name="normálne 4 10 3" xfId="1078"/>
    <cellStyle name="normálne 4 11" xfId="993"/>
    <cellStyle name="normálne 4 12" xfId="1055"/>
    <cellStyle name="normálne 4 13" xfId="1044"/>
    <cellStyle name="normálne 4 14" xfId="1034"/>
    <cellStyle name="normálne 4 15" xfId="1000"/>
    <cellStyle name="normálne 4 16" xfId="1023"/>
    <cellStyle name="normálne 4 17" xfId="1028"/>
    <cellStyle name="normálne 4 18" xfId="1045"/>
    <cellStyle name="normálne 4 19" xfId="811"/>
    <cellStyle name="normálne 4 2" xfId="32"/>
    <cellStyle name="normálne 4 2 10" xfId="964"/>
    <cellStyle name="normálne 4 2 2" xfId="45"/>
    <cellStyle name="normálne 4 2 2 2" xfId="97"/>
    <cellStyle name="normálne 4 2 2 2 2" xfId="171"/>
    <cellStyle name="normálne 4 2 2 2 2 2" xfId="351"/>
    <cellStyle name="normálne 4 2 2 2 2 3" xfId="488"/>
    <cellStyle name="normálne 4 2 2 2 2 4" xfId="628"/>
    <cellStyle name="normálne 4 2 2 2 2 5" xfId="794"/>
    <cellStyle name="normálne 4 2 2 2 2 6" xfId="845"/>
    <cellStyle name="normálne 4 2 2 2 3" xfId="278"/>
    <cellStyle name="normálne 4 2 2 2 4" xfId="416"/>
    <cellStyle name="normálne 4 2 2 2 5" xfId="557"/>
    <cellStyle name="normálne 4 2 2 2 6" xfId="722"/>
    <cellStyle name="normálne 4 2 2 2 7" xfId="941"/>
    <cellStyle name="normálne 4 2 2 3" xfId="136"/>
    <cellStyle name="normálne 4 2 2 3 2" xfId="316"/>
    <cellStyle name="normálne 4 2 2 3 3" xfId="453"/>
    <cellStyle name="normálne 4 2 2 3 4" xfId="593"/>
    <cellStyle name="normálne 4 2 2 3 5" xfId="759"/>
    <cellStyle name="normálne 4 2 2 3 6" xfId="963"/>
    <cellStyle name="normálne 4 2 2 4" xfId="231"/>
    <cellStyle name="normálne 4 2 2 5" xfId="376"/>
    <cellStyle name="normálne 4 2 2 6" xfId="522"/>
    <cellStyle name="normálne 4 2 2 7" xfId="683"/>
    <cellStyle name="normálne 4 2 2 8" xfId="849"/>
    <cellStyle name="normálne 4 2 3" xfId="70"/>
    <cellStyle name="normálne 4 2 3 2" xfId="108"/>
    <cellStyle name="normálne 4 2 3 2 2" xfId="182"/>
    <cellStyle name="normálne 4 2 3 2 2 2" xfId="362"/>
    <cellStyle name="normálne 4 2 3 2 2 3" xfId="499"/>
    <cellStyle name="normálne 4 2 3 2 2 4" xfId="639"/>
    <cellStyle name="normálne 4 2 3 2 2 5" xfId="805"/>
    <cellStyle name="normálne 4 2 3 2 2 6" xfId="899"/>
    <cellStyle name="normálne 4 2 3 2 3" xfId="289"/>
    <cellStyle name="normálne 4 2 3 2 4" xfId="427"/>
    <cellStyle name="normálne 4 2 3 2 5" xfId="568"/>
    <cellStyle name="normálne 4 2 3 2 6" xfId="733"/>
    <cellStyle name="normálne 4 2 3 2 7" xfId="868"/>
    <cellStyle name="normálne 4 2 3 3" xfId="147"/>
    <cellStyle name="normálne 4 2 3 3 2" xfId="327"/>
    <cellStyle name="normálne 4 2 3 3 3" xfId="464"/>
    <cellStyle name="normálne 4 2 3 3 4" xfId="604"/>
    <cellStyle name="normálne 4 2 3 3 5" xfId="770"/>
    <cellStyle name="normálne 4 2 3 3 6" xfId="851"/>
    <cellStyle name="normálne 4 2 3 4" xfId="252"/>
    <cellStyle name="normálne 4 2 3 5" xfId="391"/>
    <cellStyle name="normálne 4 2 3 6" xfId="533"/>
    <cellStyle name="normálne 4 2 3 7" xfId="697"/>
    <cellStyle name="normálne 4 2 3 8" xfId="959"/>
    <cellStyle name="normálne 4 2 4" xfId="86"/>
    <cellStyle name="normálne 4 2 4 2" xfId="160"/>
    <cellStyle name="normálne 4 2 4 2 2" xfId="340"/>
    <cellStyle name="normálne 4 2 4 2 3" xfId="477"/>
    <cellStyle name="normálne 4 2 4 2 4" xfId="617"/>
    <cellStyle name="normálne 4 2 4 2 5" xfId="783"/>
    <cellStyle name="normálne 4 2 4 2 6" xfId="968"/>
    <cellStyle name="normálne 4 2 4 3" xfId="267"/>
    <cellStyle name="normálne 4 2 4 4" xfId="405"/>
    <cellStyle name="normálne 4 2 4 5" xfId="546"/>
    <cellStyle name="normálne 4 2 4 6" xfId="711"/>
    <cellStyle name="normálne 4 2 4 7" xfId="894"/>
    <cellStyle name="normálne 4 2 5" xfId="125"/>
    <cellStyle name="normálne 4 2 5 2" xfId="305"/>
    <cellStyle name="normálne 4 2 5 3" xfId="442"/>
    <cellStyle name="normálne 4 2 5 4" xfId="582"/>
    <cellStyle name="normálne 4 2 5 5" xfId="748"/>
    <cellStyle name="normálne 4 2 5 6" xfId="923"/>
    <cellStyle name="normálne 4 2 6" xfId="218"/>
    <cellStyle name="normálne 4 2 7" xfId="257"/>
    <cellStyle name="normálne 4 2 8" xfId="511"/>
    <cellStyle name="normálne 4 2 9" xfId="665"/>
    <cellStyle name="normálne 4 20" xfId="1090"/>
    <cellStyle name="normálne 4 21" xfId="1096"/>
    <cellStyle name="normálne 4 22" xfId="1103"/>
    <cellStyle name="normálne 4 23" xfId="1110"/>
    <cellStyle name="normálne 4 24" xfId="1117"/>
    <cellStyle name="normálne 4 25" xfId="1124"/>
    <cellStyle name="normálne 4 26" xfId="1130"/>
    <cellStyle name="normálne 4 27" xfId="1136"/>
    <cellStyle name="normálne 4 28" xfId="1142"/>
    <cellStyle name="normálne 4 29" xfId="1148"/>
    <cellStyle name="normálne 4 3" xfId="39"/>
    <cellStyle name="normálne 4 3 2" xfId="91"/>
    <cellStyle name="normálne 4 3 2 2" xfId="165"/>
    <cellStyle name="normálne 4 3 2 2 2" xfId="345"/>
    <cellStyle name="normálne 4 3 2 2 3" xfId="482"/>
    <cellStyle name="normálne 4 3 2 2 4" xfId="622"/>
    <cellStyle name="normálne 4 3 2 2 5" xfId="788"/>
    <cellStyle name="normálne 4 3 2 2 6" xfId="822"/>
    <cellStyle name="normálne 4 3 2 3" xfId="272"/>
    <cellStyle name="normálne 4 3 2 4" xfId="410"/>
    <cellStyle name="normálne 4 3 2 5" xfId="551"/>
    <cellStyle name="normálne 4 3 2 6" xfId="716"/>
    <cellStyle name="normálne 4 3 2 7" xfId="928"/>
    <cellStyle name="normálne 4 3 3" xfId="130"/>
    <cellStyle name="normálne 4 3 3 2" xfId="310"/>
    <cellStyle name="normálne 4 3 3 3" xfId="447"/>
    <cellStyle name="normálne 4 3 3 4" xfId="587"/>
    <cellStyle name="normálne 4 3 3 5" xfId="753"/>
    <cellStyle name="normálne 4 3 3 6" xfId="950"/>
    <cellStyle name="normálne 4 3 4" xfId="225"/>
    <cellStyle name="normálne 4 3 5" xfId="240"/>
    <cellStyle name="normálne 4 3 6" xfId="516"/>
    <cellStyle name="normálne 4 3 7" xfId="678"/>
    <cellStyle name="normálne 4 3 8" xfId="955"/>
    <cellStyle name="normálne 4 30" xfId="1264"/>
    <cellStyle name="normálne 4 4" xfId="59"/>
    <cellStyle name="normálne 4 4 2" xfId="102"/>
    <cellStyle name="normálne 4 4 2 2" xfId="176"/>
    <cellStyle name="normálne 4 4 2 2 2" xfId="356"/>
    <cellStyle name="normálne 4 4 2 2 3" xfId="493"/>
    <cellStyle name="normálne 4 4 2 2 4" xfId="633"/>
    <cellStyle name="normálne 4 4 2 2 5" xfId="799"/>
    <cellStyle name="normálne 4 4 2 2 6" xfId="888"/>
    <cellStyle name="normálne 4 4 2 3" xfId="283"/>
    <cellStyle name="normálne 4 4 2 4" xfId="421"/>
    <cellStyle name="normálne 4 4 2 5" xfId="562"/>
    <cellStyle name="normálne 4 4 2 6" xfId="727"/>
    <cellStyle name="normálne 4 4 2 7" xfId="872"/>
    <cellStyle name="normálne 4 4 3" xfId="141"/>
    <cellStyle name="normálne 4 4 3 2" xfId="321"/>
    <cellStyle name="normálne 4 4 3 3" xfId="458"/>
    <cellStyle name="normálne 4 4 3 4" xfId="598"/>
    <cellStyle name="normálne 4 4 3 5" xfId="764"/>
    <cellStyle name="normálne 4 4 3 6" xfId="833"/>
    <cellStyle name="normálne 4 4 4" xfId="242"/>
    <cellStyle name="normálne 4 4 5" xfId="385"/>
    <cellStyle name="normálne 4 4 6" xfId="527"/>
    <cellStyle name="normálne 4 4 7" xfId="690"/>
    <cellStyle name="normálne 4 4 8" xfId="857"/>
    <cellStyle name="normálne 4 5" xfId="80"/>
    <cellStyle name="normálne 4 5 2" xfId="154"/>
    <cellStyle name="normálne 4 5 2 2" xfId="334"/>
    <cellStyle name="normálne 4 5 2 3" xfId="471"/>
    <cellStyle name="normálne 4 5 2 4" xfId="611"/>
    <cellStyle name="normálne 4 5 2 5" xfId="777"/>
    <cellStyle name="normálne 4 5 2 6" xfId="953"/>
    <cellStyle name="normálne 4 5 3" xfId="261"/>
    <cellStyle name="normálne 4 5 4" xfId="399"/>
    <cellStyle name="normálne 4 5 5" xfId="540"/>
    <cellStyle name="normálne 4 5 6" xfId="705"/>
    <cellStyle name="normálne 4 5 7" xfId="815"/>
    <cellStyle name="normálne 4 6" xfId="119"/>
    <cellStyle name="normálne 4 6 2" xfId="299"/>
    <cellStyle name="normálne 4 6 3" xfId="436"/>
    <cellStyle name="normálne 4 6 4" xfId="576"/>
    <cellStyle name="normálne 4 6 5" xfId="742"/>
    <cellStyle name="normálne 4 6 6" xfId="910"/>
    <cellStyle name="normálne 4 7" xfId="207"/>
    <cellStyle name="normálne 4 8" xfId="210"/>
    <cellStyle name="normálne 4 9" xfId="379"/>
    <cellStyle name="normálne 40" xfId="1108"/>
    <cellStyle name="normálne 41" xfId="1115"/>
    <cellStyle name="normálne 42" xfId="1122"/>
    <cellStyle name="normálne 43" xfId="1208"/>
    <cellStyle name="normálne 44" xfId="1287"/>
    <cellStyle name="normálne 45" xfId="1200"/>
    <cellStyle name="normálne 46" xfId="1199"/>
    <cellStyle name="normálne 47" xfId="1290"/>
    <cellStyle name="normálne 48" xfId="1289"/>
    <cellStyle name="normálne 49" xfId="1364"/>
    <cellStyle name="normálne 5" xfId="9"/>
    <cellStyle name="normálne 5 2" xfId="200"/>
    <cellStyle name="normálne 5 2 2" xfId="814"/>
    <cellStyle name="normálne 5 2 2 2" xfId="1320"/>
    <cellStyle name="normálne 5 2 3" xfId="837"/>
    <cellStyle name="normálne 5 2 3 2" xfId="1327"/>
    <cellStyle name="normálne 5 2 4" xfId="1298"/>
    <cellStyle name="normálne 5 3" xfId="214"/>
    <cellStyle name="normálne 5 3 2" xfId="821"/>
    <cellStyle name="normálne 5 3 2 2" xfId="1323"/>
    <cellStyle name="normálne 5 3 3" xfId="957"/>
    <cellStyle name="normálne 5 3 3 2" xfId="1338"/>
    <cellStyle name="normálne 5 3 4" xfId="1301"/>
    <cellStyle name="normálne 5 4" xfId="432"/>
    <cellStyle name="normálne 5 4 2" xfId="901"/>
    <cellStyle name="normálne 5 4 2 2" xfId="1335"/>
    <cellStyle name="normálne 5 4 3" xfId="881"/>
    <cellStyle name="normálne 5 4 3 2" xfId="1331"/>
    <cellStyle name="normálne 5 4 4" xfId="1308"/>
    <cellStyle name="normálne 5 5" xfId="660"/>
    <cellStyle name="normálne 5 5 2" xfId="1314"/>
    <cellStyle name="normálne 5 6" xfId="836"/>
    <cellStyle name="normálne 5 6 2" xfId="1326"/>
    <cellStyle name="normálne 5 7" xfId="1292"/>
    <cellStyle name="normálne 5 8" xfId="1263"/>
    <cellStyle name="normálne 6" xfId="19"/>
    <cellStyle name="normálne 6 10" xfId="652"/>
    <cellStyle name="normálne 6 10 2" xfId="986"/>
    <cellStyle name="normálne 6 10 3" xfId="1079"/>
    <cellStyle name="normálne 6 11" xfId="1019"/>
    <cellStyle name="normálne 6 12" xfId="1035"/>
    <cellStyle name="normálne 6 13" xfId="1054"/>
    <cellStyle name="normálne 6 14" xfId="1014"/>
    <cellStyle name="normálne 6 15" xfId="1011"/>
    <cellStyle name="normálne 6 16" xfId="1070"/>
    <cellStyle name="normálne 6 17" xfId="1059"/>
    <cellStyle name="normálne 6 18" xfId="1064"/>
    <cellStyle name="normálne 6 19" xfId="738"/>
    <cellStyle name="normálne 6 2" xfId="33"/>
    <cellStyle name="normálne 6 2 10" xfId="917"/>
    <cellStyle name="normálne 6 2 2" xfId="46"/>
    <cellStyle name="normálne 6 2 2 2" xfId="98"/>
    <cellStyle name="normálne 6 2 2 2 2" xfId="172"/>
    <cellStyle name="normálne 6 2 2 2 2 2" xfId="352"/>
    <cellStyle name="normálne 6 2 2 2 2 3" xfId="489"/>
    <cellStyle name="normálne 6 2 2 2 2 4" xfId="629"/>
    <cellStyle name="normálne 6 2 2 2 2 5" xfId="795"/>
    <cellStyle name="normálne 6 2 2 2 2 6" xfId="965"/>
    <cellStyle name="normálne 6 2 2 2 3" xfId="279"/>
    <cellStyle name="normálne 6 2 2 2 4" xfId="417"/>
    <cellStyle name="normálne 6 2 2 2 5" xfId="558"/>
    <cellStyle name="normálne 6 2 2 2 6" xfId="723"/>
    <cellStyle name="normálne 6 2 2 2 7" xfId="892"/>
    <cellStyle name="normálne 6 2 2 3" xfId="137"/>
    <cellStyle name="normálne 6 2 2 3 2" xfId="317"/>
    <cellStyle name="normálne 6 2 2 3 3" xfId="454"/>
    <cellStyle name="normálne 6 2 2 3 4" xfId="594"/>
    <cellStyle name="normálne 6 2 2 3 5" xfId="760"/>
    <cellStyle name="normálne 6 2 2 3 6" xfId="915"/>
    <cellStyle name="normálne 6 2 2 4" xfId="232"/>
    <cellStyle name="normálne 6 2 2 5" xfId="377"/>
    <cellStyle name="normálne 6 2 2 6" xfId="523"/>
    <cellStyle name="normálne 6 2 2 7" xfId="684"/>
    <cellStyle name="normálne 6 2 2 8" xfId="970"/>
    <cellStyle name="normálne 6 2 3" xfId="71"/>
    <cellStyle name="normálne 6 2 3 2" xfId="109"/>
    <cellStyle name="normálne 6 2 3 2 2" xfId="183"/>
    <cellStyle name="normálne 6 2 3 2 2 2" xfId="363"/>
    <cellStyle name="normálne 6 2 3 2 2 3" xfId="500"/>
    <cellStyle name="normálne 6 2 3 2 2 4" xfId="640"/>
    <cellStyle name="normálne 6 2 3 2 2 5" xfId="806"/>
    <cellStyle name="normálne 6 2 3 2 2 6" xfId="853"/>
    <cellStyle name="normálne 6 2 3 2 3" xfId="290"/>
    <cellStyle name="normálne 6 2 3 2 4" xfId="428"/>
    <cellStyle name="normálne 6 2 3 2 5" xfId="569"/>
    <cellStyle name="normálne 6 2 3 2 6" xfId="734"/>
    <cellStyle name="normálne 6 2 3 2 7" xfId="949"/>
    <cellStyle name="normálne 6 2 3 3" xfId="148"/>
    <cellStyle name="normálne 6 2 3 3 2" xfId="328"/>
    <cellStyle name="normálne 6 2 3 3 3" xfId="465"/>
    <cellStyle name="normálne 6 2 3 3 4" xfId="605"/>
    <cellStyle name="normálne 6 2 3 3 5" xfId="771"/>
    <cellStyle name="normálne 6 2 3 3 6" xfId="973"/>
    <cellStyle name="normálne 6 2 3 4" xfId="253"/>
    <cellStyle name="normálne 6 2 3 5" xfId="392"/>
    <cellStyle name="normálne 6 2 3 6" xfId="534"/>
    <cellStyle name="normálne 6 2 3 7" xfId="698"/>
    <cellStyle name="normálne 6 2 3 8" xfId="912"/>
    <cellStyle name="normálne 6 2 4" xfId="87"/>
    <cellStyle name="normálne 6 2 4 2" xfId="161"/>
    <cellStyle name="normálne 6 2 4 2 2" xfId="341"/>
    <cellStyle name="normálne 6 2 4 2 3" xfId="478"/>
    <cellStyle name="normálne 6 2 4 2 4" xfId="618"/>
    <cellStyle name="normálne 6 2 4 2 5" xfId="784"/>
    <cellStyle name="normálne 6 2 4 2 6" xfId="920"/>
    <cellStyle name="normálne 6 2 4 3" xfId="268"/>
    <cellStyle name="normálne 6 2 4 4" xfId="406"/>
    <cellStyle name="normálne 6 2 4 5" xfId="547"/>
    <cellStyle name="normálne 6 2 4 6" xfId="712"/>
    <cellStyle name="normálne 6 2 4 7" xfId="848"/>
    <cellStyle name="normálne 6 2 5" xfId="126"/>
    <cellStyle name="normálne 6 2 5 2" xfId="306"/>
    <cellStyle name="normálne 6 2 5 3" xfId="443"/>
    <cellStyle name="normálne 6 2 5 4" xfId="583"/>
    <cellStyle name="normálne 6 2 5 5" xfId="749"/>
    <cellStyle name="normálne 6 2 5 6" xfId="875"/>
    <cellStyle name="normálne 6 2 6" xfId="219"/>
    <cellStyle name="normálne 6 2 7" xfId="234"/>
    <cellStyle name="normálne 6 2 8" xfId="512"/>
    <cellStyle name="normálne 6 2 9" xfId="666"/>
    <cellStyle name="normálne 6 20" xfId="1089"/>
    <cellStyle name="normálne 6 21" xfId="1097"/>
    <cellStyle name="normálne 6 22" xfId="1104"/>
    <cellStyle name="normálne 6 23" xfId="1111"/>
    <cellStyle name="normálne 6 24" xfId="1118"/>
    <cellStyle name="normálne 6 25" xfId="1125"/>
    <cellStyle name="normálne 6 26" xfId="1131"/>
    <cellStyle name="normálne 6 27" xfId="1137"/>
    <cellStyle name="normálne 6 28" xfId="1143"/>
    <cellStyle name="normálne 6 29" xfId="1149"/>
    <cellStyle name="normálne 6 3" xfId="40"/>
    <cellStyle name="normálne 6 3 2" xfId="92"/>
    <cellStyle name="normálne 6 3 2 2" xfId="166"/>
    <cellStyle name="normálne 6 3 2 2 2" xfId="346"/>
    <cellStyle name="normálne 6 3 2 2 3" xfId="483"/>
    <cellStyle name="normálne 6 3 2 2 4" xfId="623"/>
    <cellStyle name="normálne 6 3 2 2 5" xfId="789"/>
    <cellStyle name="normálne 6 3 2 2 6" xfId="951"/>
    <cellStyle name="normálne 6 3 2 3" xfId="273"/>
    <cellStyle name="normálne 6 3 2 4" xfId="411"/>
    <cellStyle name="normálne 6 3 2 5" xfId="552"/>
    <cellStyle name="normálne 6 3 2 6" xfId="717"/>
    <cellStyle name="normálne 6 3 2 7" xfId="830"/>
    <cellStyle name="normálne 6 3 3" xfId="131"/>
    <cellStyle name="normálne 6 3 3 2" xfId="311"/>
    <cellStyle name="normálne 6 3 3 3" xfId="448"/>
    <cellStyle name="normálne 6 3 3 4" xfId="588"/>
    <cellStyle name="normálne 6 3 3 5" xfId="754"/>
    <cellStyle name="normálne 6 3 3 6" xfId="902"/>
    <cellStyle name="normálne 6 3 4" xfId="226"/>
    <cellStyle name="normálne 6 3 5" xfId="205"/>
    <cellStyle name="normálne 6 3 6" xfId="517"/>
    <cellStyle name="normálne 6 3 7" xfId="679"/>
    <cellStyle name="normálne 6 3 8" xfId="908"/>
    <cellStyle name="normálne 6 30" xfId="1243"/>
    <cellStyle name="normálne 6 4" xfId="60"/>
    <cellStyle name="normálne 6 4 2" xfId="103"/>
    <cellStyle name="normálne 6 4 2 2" xfId="177"/>
    <cellStyle name="normálne 6 4 2 2 2" xfId="357"/>
    <cellStyle name="normálne 6 4 2 2 3" xfId="494"/>
    <cellStyle name="normálne 6 4 2 2 4" xfId="634"/>
    <cellStyle name="normálne 6 4 2 2 5" xfId="800"/>
    <cellStyle name="normálne 6 4 2 2 6" xfId="838"/>
    <cellStyle name="normálne 6 4 2 3" xfId="284"/>
    <cellStyle name="normálne 6 4 2 4" xfId="422"/>
    <cellStyle name="normálne 6 4 2 5" xfId="563"/>
    <cellStyle name="normálne 6 4 2 6" xfId="728"/>
    <cellStyle name="normálne 6 4 2 7" xfId="936"/>
    <cellStyle name="normálne 6 4 3" xfId="142"/>
    <cellStyle name="normálne 6 4 3 2" xfId="322"/>
    <cellStyle name="normálne 6 4 3 3" xfId="459"/>
    <cellStyle name="normálne 6 4 3 4" xfId="599"/>
    <cellStyle name="normálne 6 4 3 5" xfId="765"/>
    <cellStyle name="normálne 6 4 3 6" xfId="958"/>
    <cellStyle name="normálne 6 4 4" xfId="243"/>
    <cellStyle name="normálne 6 4 5" xfId="386"/>
    <cellStyle name="normálne 6 4 6" xfId="528"/>
    <cellStyle name="normálne 6 4 7" xfId="691"/>
    <cellStyle name="normálne 6 4 8" xfId="939"/>
    <cellStyle name="normálne 6 5" xfId="81"/>
    <cellStyle name="normálne 6 5 2" xfId="155"/>
    <cellStyle name="normálne 6 5 2 2" xfId="335"/>
    <cellStyle name="normálne 6 5 2 3" xfId="472"/>
    <cellStyle name="normálne 6 5 2 4" xfId="612"/>
    <cellStyle name="normálne 6 5 2 5" xfId="778"/>
    <cellStyle name="normálne 6 5 2 6" xfId="906"/>
    <cellStyle name="normálne 6 5 3" xfId="262"/>
    <cellStyle name="normálne 6 5 4" xfId="400"/>
    <cellStyle name="normálne 6 5 5" xfId="541"/>
    <cellStyle name="normálne 6 5 6" xfId="706"/>
    <cellStyle name="normálne 6 5 7" xfId="826"/>
    <cellStyle name="normálne 6 6" xfId="120"/>
    <cellStyle name="normálne 6 6 2" xfId="300"/>
    <cellStyle name="normálne 6 6 3" xfId="437"/>
    <cellStyle name="normálne 6 6 4" xfId="577"/>
    <cellStyle name="normálne 6 6 5" xfId="743"/>
    <cellStyle name="normálne 6 6 6" xfId="864"/>
    <cellStyle name="normálne 6 7" xfId="208"/>
    <cellStyle name="normálne 6 8" xfId="371"/>
    <cellStyle name="normálne 6 9" xfId="220"/>
    <cellStyle name="normálne 7" xfId="21"/>
    <cellStyle name="normálne 7 2" xfId="61"/>
    <cellStyle name="normálne 7 3" xfId="1357"/>
    <cellStyle name="normálne 8" xfId="25"/>
    <cellStyle name="normálne 8 2" xfId="63"/>
    <cellStyle name="normálne 8 3" xfId="1231"/>
    <cellStyle name="normálne 9" xfId="22"/>
    <cellStyle name="normálne 9 10" xfId="1060"/>
    <cellStyle name="normálne 9 11" xfId="1067"/>
    <cellStyle name="normálne 9 12" xfId="1069"/>
    <cellStyle name="normálne 9 13" xfId="1071"/>
    <cellStyle name="normálne 9 14" xfId="1073"/>
    <cellStyle name="normálne 9 15" xfId="997"/>
    <cellStyle name="normálne 9 16" xfId="1049"/>
    <cellStyle name="normálne 9 17" xfId="1061"/>
    <cellStyle name="normálne 9 18" xfId="674"/>
    <cellStyle name="normálne 9 19" xfId="1087"/>
    <cellStyle name="normálne 9 2" xfId="41"/>
    <cellStyle name="normálne 9 2 2" xfId="93"/>
    <cellStyle name="normálne 9 2 2 2" xfId="167"/>
    <cellStyle name="normálne 9 2 2 2 2" xfId="347"/>
    <cellStyle name="normálne 9 2 2 2 3" xfId="484"/>
    <cellStyle name="normálne 9 2 2 2 4" xfId="624"/>
    <cellStyle name="normálne 9 2 2 2 5" xfId="790"/>
    <cellStyle name="normálne 9 2 2 2 6" xfId="904"/>
    <cellStyle name="normálne 9 2 2 3" xfId="274"/>
    <cellStyle name="normálne 9 2 2 4" xfId="412"/>
    <cellStyle name="normálne 9 2 2 5" xfId="553"/>
    <cellStyle name="normálne 9 2 2 6" xfId="718"/>
    <cellStyle name="normálne 9 2 2 7" xfId="823"/>
    <cellStyle name="normálne 9 2 3" xfId="132"/>
    <cellStyle name="normálne 9 2 3 2" xfId="312"/>
    <cellStyle name="normálne 9 2 3 3" xfId="449"/>
    <cellStyle name="normálne 9 2 3 4" xfId="589"/>
    <cellStyle name="normálne 9 2 3 5" xfId="755"/>
    <cellStyle name="normálne 9 2 3 6" xfId="856"/>
    <cellStyle name="normálne 9 2 4" xfId="227"/>
    <cellStyle name="normálne 9 2 5" xfId="372"/>
    <cellStyle name="normálne 9 2 6" xfId="518"/>
    <cellStyle name="normálne 9 2 7" xfId="668"/>
    <cellStyle name="normálne 9 2 8" xfId="887"/>
    <cellStyle name="normálne 9 20" xfId="1100"/>
    <cellStyle name="normálne 9 21" xfId="1107"/>
    <cellStyle name="normálne 9 22" xfId="1114"/>
    <cellStyle name="normálne 9 23" xfId="1121"/>
    <cellStyle name="normálne 9 24" xfId="1128"/>
    <cellStyle name="normálne 9 25" xfId="1134"/>
    <cellStyle name="normálne 9 26" xfId="1140"/>
    <cellStyle name="normálne 9 27" xfId="1146"/>
    <cellStyle name="normálne 9 28" xfId="1152"/>
    <cellStyle name="normálne 9 3" xfId="62"/>
    <cellStyle name="normálne 9 3 2" xfId="104"/>
    <cellStyle name="normálne 9 3 2 2" xfId="178"/>
    <cellStyle name="normálne 9 3 2 2 2" xfId="358"/>
    <cellStyle name="normálne 9 3 2 2 3" xfId="495"/>
    <cellStyle name="normálne 9 3 2 2 4" xfId="635"/>
    <cellStyle name="normálne 9 3 2 2 5" xfId="801"/>
    <cellStyle name="normálne 9 3 2 2 6" xfId="961"/>
    <cellStyle name="normálne 9 3 2 3" xfId="285"/>
    <cellStyle name="normálne 9 3 2 4" xfId="423"/>
    <cellStyle name="normálne 9 3 2 5" xfId="564"/>
    <cellStyle name="normálne 9 3 2 6" xfId="729"/>
    <cellStyle name="normálne 9 3 2 7" xfId="889"/>
    <cellStyle name="normálne 9 3 3" xfId="143"/>
    <cellStyle name="normálne 9 3 3 2" xfId="323"/>
    <cellStyle name="normálne 9 3 3 3" xfId="460"/>
    <cellStyle name="normálne 9 3 3 4" xfId="600"/>
    <cellStyle name="normálne 9 3 3 5" xfId="766"/>
    <cellStyle name="normálne 9 3 3 6" xfId="911"/>
    <cellStyle name="normálne 9 3 4" xfId="245"/>
    <cellStyle name="normálne 9 3 5" xfId="387"/>
    <cellStyle name="normálne 9 3 6" xfId="529"/>
    <cellStyle name="normálne 9 3 7" xfId="692"/>
    <cellStyle name="normálne 9 3 8" xfId="843"/>
    <cellStyle name="normálne 9 4" xfId="82"/>
    <cellStyle name="normálne 9 4 2" xfId="156"/>
    <cellStyle name="normálne 9 4 2 2" xfId="336"/>
    <cellStyle name="normálne 9 4 2 3" xfId="473"/>
    <cellStyle name="normálne 9 4 2 4" xfId="613"/>
    <cellStyle name="normálne 9 4 2 5" xfId="779"/>
    <cellStyle name="normálne 9 4 2 6" xfId="860"/>
    <cellStyle name="normálne 9 4 3" xfId="263"/>
    <cellStyle name="normálne 9 4 4" xfId="401"/>
    <cellStyle name="normálne 9 4 5" xfId="542"/>
    <cellStyle name="normálne 9 4 6" xfId="707"/>
    <cellStyle name="normálne 9 4 7" xfId="954"/>
    <cellStyle name="normálne 9 5" xfId="121"/>
    <cellStyle name="normálne 9 5 2" xfId="301"/>
    <cellStyle name="normálne 9 5 3" xfId="438"/>
    <cellStyle name="normálne 9 5 4" xfId="578"/>
    <cellStyle name="normálne 9 5 5" xfId="744"/>
    <cellStyle name="normálne 9 5 6" xfId="945"/>
    <cellStyle name="normálne 9 6" xfId="211"/>
    <cellStyle name="normálne 9 7" xfId="367"/>
    <cellStyle name="normálne 9 8" xfId="246"/>
    <cellStyle name="normálne 9 9" xfId="655"/>
    <cellStyle name="normálne 9 9 2" xfId="987"/>
    <cellStyle name="normálne 9 9 3" xfId="1080"/>
    <cellStyle name="normální_CENY.XLS" xfId="4"/>
    <cellStyle name="Note" xfId="1223"/>
    <cellStyle name="Output" xfId="1250"/>
    <cellStyle name="Percentá" xfId="1365" builtinId="5"/>
    <cellStyle name="percentá 10" xfId="1201"/>
    <cellStyle name="percentá 11" xfId="1202"/>
    <cellStyle name="percentá 12" xfId="1203"/>
    <cellStyle name="percentá 13" xfId="1210"/>
    <cellStyle name="percentá 13 2" xfId="1355"/>
    <cellStyle name="percentá 14" xfId="1204"/>
    <cellStyle name="percentá 15" xfId="1205"/>
    <cellStyle name="Percentá 16" xfId="5"/>
    <cellStyle name="percentá 17" xfId="1206"/>
    <cellStyle name="Percentá 18" xfId="1213"/>
    <cellStyle name="Percentá 19" xfId="1214"/>
    <cellStyle name="percentá 2" xfId="14"/>
    <cellStyle name="percentá 2 10" xfId="1041"/>
    <cellStyle name="percentá 2 11" xfId="1024"/>
    <cellStyle name="percentá 2 12" xfId="1056"/>
    <cellStyle name="percentá 2 13" xfId="1063"/>
    <cellStyle name="percentá 2 14" xfId="701"/>
    <cellStyle name="percentá 2 15" xfId="1092"/>
    <cellStyle name="percentá 2 16" xfId="1098"/>
    <cellStyle name="percentá 2 17" xfId="1105"/>
    <cellStyle name="percentá 2 18" xfId="1112"/>
    <cellStyle name="percentá 2 19" xfId="1119"/>
    <cellStyle name="percentá 2 2" xfId="30"/>
    <cellStyle name="percentá 2 2 2" xfId="68"/>
    <cellStyle name="percentá 2 20" xfId="1126"/>
    <cellStyle name="percentá 2 21" xfId="1132"/>
    <cellStyle name="percentá 2 22" xfId="1138"/>
    <cellStyle name="percentá 2 23" xfId="1144"/>
    <cellStyle name="percentá 2 24" xfId="1150"/>
    <cellStyle name="percentá 2 3" xfId="24"/>
    <cellStyle name="percentá 2 3 2" xfId="213"/>
    <cellStyle name="percentá 2 3 2 2" xfId="820"/>
    <cellStyle name="percentá 2 3 2 2 2" xfId="1322"/>
    <cellStyle name="percentá 2 3 2 3" xfId="831"/>
    <cellStyle name="percentá 2 3 2 3 2" xfId="1324"/>
    <cellStyle name="percentá 2 3 2 4" xfId="1300"/>
    <cellStyle name="percentá 2 3 3" xfId="256"/>
    <cellStyle name="percentá 2 3 3 2" xfId="840"/>
    <cellStyle name="percentá 2 3 3 2 2" xfId="1328"/>
    <cellStyle name="percentá 2 3 3 3" xfId="974"/>
    <cellStyle name="percentá 2 3 3 3 2" xfId="1342"/>
    <cellStyle name="percentá 2 3 3 4" xfId="1302"/>
    <cellStyle name="percentá 2 3 4" xfId="383"/>
    <cellStyle name="percentá 2 3 4 2" xfId="885"/>
    <cellStyle name="percentá 2 3 4 2 2" xfId="1334"/>
    <cellStyle name="percentá 2 3 4 3" xfId="937"/>
    <cellStyle name="percentá 2 3 4 3 2" xfId="1337"/>
    <cellStyle name="percentá 2 3 4 4" xfId="1307"/>
    <cellStyle name="percentá 2 3 5" xfId="670"/>
    <cellStyle name="percentá 2 3 5 2" xfId="1316"/>
    <cellStyle name="percentá 2 3 6" xfId="960"/>
    <cellStyle name="percentá 2 3 6 2" xfId="1339"/>
    <cellStyle name="percentá 2 3 7" xfId="1294"/>
    <cellStyle name="percentá 2 4" xfId="55"/>
    <cellStyle name="percentá 2 5" xfId="653"/>
    <cellStyle name="percentá 2 5 2" xfId="983"/>
    <cellStyle name="percentá 2 5 3" xfId="1076"/>
    <cellStyle name="percentá 2 6" xfId="977"/>
    <cellStyle name="percentá 2 7" xfId="998"/>
    <cellStyle name="percentá 2 8" xfId="1008"/>
    <cellStyle name="percentá 2 9" xfId="1021"/>
    <cellStyle name="Percentá 20" xfId="1216"/>
    <cellStyle name="Percentá 21" xfId="1283"/>
    <cellStyle name="Percentá 22" xfId="1274"/>
    <cellStyle name="Percentá 23" xfId="1232"/>
    <cellStyle name="Percentá 24" xfId="1267"/>
    <cellStyle name="Percentá 25" xfId="1277"/>
    <cellStyle name="Percentá 26" xfId="1278"/>
    <cellStyle name="Percentá 27" xfId="1266"/>
    <cellStyle name="Percentá 28" xfId="1353"/>
    <cellStyle name="Percentá 29" xfId="1279"/>
    <cellStyle name="percentá 3" xfId="27"/>
    <cellStyle name="percentá 3 10" xfId="1015"/>
    <cellStyle name="percentá 3 11" xfId="1068"/>
    <cellStyle name="percentá 3 2" xfId="65"/>
    <cellStyle name="percentá 3 3" xfId="991"/>
    <cellStyle name="percentá 3 4" xfId="1037"/>
    <cellStyle name="percentá 3 5" xfId="1025"/>
    <cellStyle name="percentá 3 6" xfId="1022"/>
    <cellStyle name="percentá 3 7" xfId="1010"/>
    <cellStyle name="percentá 3 8" xfId="1043"/>
    <cellStyle name="percentá 3 9" xfId="1033"/>
    <cellStyle name="Percentá 30" xfId="1360"/>
    <cellStyle name="Percentá 31" xfId="1363"/>
    <cellStyle name="Percentá 32" xfId="1361"/>
    <cellStyle name="percentá 4" xfId="35"/>
    <cellStyle name="percentá 5" xfId="49"/>
    <cellStyle name="percentá 6" xfId="76"/>
    <cellStyle name="percentá 7" xfId="115"/>
    <cellStyle name="percentá 8" xfId="190"/>
    <cellStyle name="percentá 9" xfId="192"/>
    <cellStyle name="percentá 9 2" xfId="370"/>
    <cellStyle name="percentá 9 2 2" xfId="1305"/>
    <cellStyle name="percentá 9 3" xfId="507"/>
    <cellStyle name="percentá 9 3 2" xfId="1310"/>
    <cellStyle name="percentá 9 4" xfId="646"/>
    <cellStyle name="percentá 9 4 2" xfId="1312"/>
    <cellStyle name="percentá 9 5" xfId="813"/>
    <cellStyle name="percentá 9 5 2" xfId="1319"/>
    <cellStyle name="percentá 9 6" xfId="863"/>
    <cellStyle name="percentá 9 6 2" xfId="1330"/>
    <cellStyle name="percentá 9 7" xfId="1296"/>
    <cellStyle name="Poznámka 2" xfId="1198"/>
    <cellStyle name="Poznámka 3" xfId="1194"/>
    <cellStyle name="Poznámka 4" xfId="1196"/>
    <cellStyle name="Poznámka 5" xfId="1195"/>
    <cellStyle name="Poznámka 6" xfId="1197"/>
    <cellStyle name="Poznámka 7" xfId="1193"/>
    <cellStyle name="Prepojená bunka 2" xfId="1164"/>
    <cellStyle name="SAPBEXaggData" xfId="10"/>
    <cellStyle name="Spolu 2" xfId="1168"/>
    <cellStyle name="Text upozornenia 2" xfId="1166"/>
    <cellStyle name="Title" xfId="1269"/>
    <cellStyle name="Titul 2" xfId="1153"/>
    <cellStyle name="Total" xfId="1225"/>
    <cellStyle name="Vstup 2" xfId="1161"/>
    <cellStyle name="Výpočet 2" xfId="1163"/>
    <cellStyle name="Výstup 2" xfId="1162"/>
    <cellStyle name="Vysvetľujúci text 2" xfId="1167"/>
    <cellStyle name="Warning Text" xfId="1356"/>
    <cellStyle name="Zlá 2" xfId="1159"/>
    <cellStyle name="Zvýraznenie1 2" xfId="1169"/>
    <cellStyle name="Zvýraznenie2 2" xfId="1173"/>
    <cellStyle name="Zvýraznenie3 2" xfId="1177"/>
    <cellStyle name="Zvýraznenie4 2" xfId="1181"/>
    <cellStyle name="Zvýraznenie5 2" xfId="1185"/>
    <cellStyle name="Zvýraznenie6 2" xfId="1189"/>
  </cellStyles>
  <dxfs count="0"/>
  <tableStyles count="0" defaultTableStyle="TableStyleMedium2" defaultPivotStyle="PivotStyleLight16"/>
  <colors>
    <mruColors>
      <color rgb="FF2C9AD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  <a:alpha val="21000"/>
          </a:schemeClr>
        </a:solidFill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a:spPr>
      <a:bodyPr vertOverflow="clip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="80" zoomScaleNormal="80" workbookViewId="0">
      <selection activeCell="A2" sqref="A2:M2"/>
    </sheetView>
  </sheetViews>
  <sheetFormatPr defaultColWidth="9.140625" defaultRowHeight="15.75" x14ac:dyDescent="0.25"/>
  <cols>
    <col min="1" max="1" width="5.7109375" style="85" customWidth="1"/>
    <col min="2" max="2" width="75.7109375" style="11" customWidth="1"/>
    <col min="3" max="16" width="11.140625" style="11" customWidth="1"/>
    <col min="17" max="16384" width="9.140625" style="11"/>
  </cols>
  <sheetData>
    <row r="1" spans="1:16" x14ac:dyDescent="0.25">
      <c r="A1" s="377" t="s">
        <v>207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6" ht="18.75" x14ac:dyDescent="0.3">
      <c r="A2" s="379" t="s">
        <v>58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6" ht="16.5" thickBot="1" x14ac:dyDescent="0.3">
      <c r="A3" s="380" t="s">
        <v>61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6" x14ac:dyDescent="0.25">
      <c r="A4" s="381" t="s">
        <v>59</v>
      </c>
      <c r="B4" s="382"/>
      <c r="C4" s="382"/>
      <c r="D4" s="382"/>
      <c r="E4" s="382"/>
      <c r="F4" s="382"/>
      <c r="G4" s="382"/>
      <c r="H4" s="383"/>
      <c r="I4" s="387" t="s">
        <v>60</v>
      </c>
      <c r="J4" s="387"/>
      <c r="K4" s="387"/>
      <c r="L4" s="388"/>
      <c r="M4" s="391" t="s">
        <v>123</v>
      </c>
      <c r="N4" s="387"/>
      <c r="O4" s="387"/>
      <c r="P4" s="388"/>
    </row>
    <row r="5" spans="1:16" x14ac:dyDescent="0.25">
      <c r="A5" s="384"/>
      <c r="B5" s="385"/>
      <c r="C5" s="385"/>
      <c r="D5" s="385"/>
      <c r="E5" s="385"/>
      <c r="F5" s="385"/>
      <c r="G5" s="385"/>
      <c r="H5" s="386"/>
      <c r="I5" s="389"/>
      <c r="J5" s="389"/>
      <c r="K5" s="389"/>
      <c r="L5" s="390"/>
      <c r="M5" s="392"/>
      <c r="N5" s="389"/>
      <c r="O5" s="389"/>
      <c r="P5" s="390"/>
    </row>
    <row r="6" spans="1:16" x14ac:dyDescent="0.25">
      <c r="A6" s="12"/>
      <c r="B6" s="13"/>
      <c r="C6" s="351"/>
      <c r="D6" s="13"/>
      <c r="E6" s="13"/>
      <c r="F6" s="13"/>
      <c r="G6" s="13"/>
      <c r="H6" s="14"/>
      <c r="I6" s="15"/>
      <c r="J6" s="15"/>
      <c r="K6" s="15"/>
      <c r="L6" s="16"/>
      <c r="M6" s="355"/>
      <c r="N6" s="15"/>
      <c r="O6" s="15"/>
      <c r="P6" s="16"/>
    </row>
    <row r="7" spans="1:16" s="21" customFormat="1" x14ac:dyDescent="0.25">
      <c r="A7" s="17"/>
      <c r="B7" s="345"/>
      <c r="C7" s="89">
        <v>2019</v>
      </c>
      <c r="D7" s="18">
        <v>2020</v>
      </c>
      <c r="E7" s="18">
        <v>2021</v>
      </c>
      <c r="F7" s="18">
        <v>2022</v>
      </c>
      <c r="G7" s="18">
        <v>2023</v>
      </c>
      <c r="H7" s="19">
        <v>2024</v>
      </c>
      <c r="I7" s="18">
        <v>2021</v>
      </c>
      <c r="J7" s="18">
        <v>2021</v>
      </c>
      <c r="K7" s="18">
        <v>2021</v>
      </c>
      <c r="L7" s="20">
        <v>2021</v>
      </c>
      <c r="M7" s="89">
        <v>2021</v>
      </c>
      <c r="N7" s="18">
        <v>2021</v>
      </c>
      <c r="O7" s="18">
        <v>2021</v>
      </c>
      <c r="P7" s="20">
        <v>2021</v>
      </c>
    </row>
    <row r="8" spans="1:16" s="21" customFormat="1" x14ac:dyDescent="0.25">
      <c r="A8" s="22"/>
      <c r="B8" s="346"/>
      <c r="C8" s="352" t="s">
        <v>7</v>
      </c>
      <c r="D8" s="6" t="s">
        <v>7</v>
      </c>
      <c r="E8" s="6" t="s">
        <v>62</v>
      </c>
      <c r="F8" s="6" t="s">
        <v>62</v>
      </c>
      <c r="G8" s="6" t="s">
        <v>62</v>
      </c>
      <c r="H8" s="10" t="s">
        <v>62</v>
      </c>
      <c r="I8" s="1" t="s">
        <v>0</v>
      </c>
      <c r="J8" s="1" t="s">
        <v>1</v>
      </c>
      <c r="K8" s="1" t="s">
        <v>2</v>
      </c>
      <c r="L8" s="4" t="s">
        <v>3</v>
      </c>
      <c r="M8" s="356" t="s">
        <v>0</v>
      </c>
      <c r="N8" s="1" t="s">
        <v>1</v>
      </c>
      <c r="O8" s="1" t="s">
        <v>2</v>
      </c>
      <c r="P8" s="4" t="s">
        <v>3</v>
      </c>
    </row>
    <row r="9" spans="1:16" s="21" customFormat="1" x14ac:dyDescent="0.25">
      <c r="A9" s="25"/>
      <c r="B9" s="347"/>
      <c r="C9" s="353"/>
      <c r="D9" s="340"/>
      <c r="E9" s="340"/>
      <c r="F9" s="340"/>
      <c r="G9" s="340"/>
      <c r="H9" s="26"/>
      <c r="I9" s="339"/>
      <c r="J9" s="339"/>
      <c r="K9" s="339"/>
      <c r="L9" s="27"/>
      <c r="M9" s="358"/>
      <c r="N9" s="124"/>
      <c r="O9" s="124"/>
      <c r="P9" s="153"/>
    </row>
    <row r="10" spans="1:16" s="21" customFormat="1" x14ac:dyDescent="0.25">
      <c r="A10" s="28"/>
      <c r="B10" s="128" t="s">
        <v>167</v>
      </c>
      <c r="C10" s="29"/>
      <c r="H10" s="30"/>
      <c r="L10" s="31"/>
      <c r="M10" s="29"/>
      <c r="P10" s="31"/>
    </row>
    <row r="11" spans="1:16" x14ac:dyDescent="0.25">
      <c r="A11" s="32" t="s">
        <v>6</v>
      </c>
      <c r="B11" s="141" t="s">
        <v>63</v>
      </c>
      <c r="C11" s="34">
        <v>2.5115881409905283</v>
      </c>
      <c r="D11" s="35">
        <v>-4.7543253411001078</v>
      </c>
      <c r="E11" s="35">
        <v>4.5583737889558495</v>
      </c>
      <c r="F11" s="35">
        <v>5.0348523636545961</v>
      </c>
      <c r="G11" s="35">
        <v>4.8322554759117287</v>
      </c>
      <c r="H11" s="36">
        <v>1.0193665337615343</v>
      </c>
      <c r="I11" s="35">
        <v>-2.0203337385432674</v>
      </c>
      <c r="J11" s="35">
        <v>1.4999999999999902</v>
      </c>
      <c r="K11" s="35">
        <v>3.4585724423506825</v>
      </c>
      <c r="L11" s="35">
        <v>1.5776479936938426</v>
      </c>
      <c r="M11" s="34">
        <v>0.18455694107988307</v>
      </c>
      <c r="N11" s="35">
        <v>10.050955698273324</v>
      </c>
      <c r="O11" s="35">
        <v>3.6484796046558632</v>
      </c>
      <c r="P11" s="37">
        <v>4.4530149711318634</v>
      </c>
    </row>
    <row r="12" spans="1:16" x14ac:dyDescent="0.25">
      <c r="A12" s="32" t="s">
        <v>6</v>
      </c>
      <c r="B12" s="44" t="s">
        <v>65</v>
      </c>
      <c r="C12" s="34">
        <v>2.6758313807552447</v>
      </c>
      <c r="D12" s="35">
        <v>-1.0070915659961099</v>
      </c>
      <c r="E12" s="35">
        <v>2.7721376109028695</v>
      </c>
      <c r="F12" s="35">
        <v>1.9967962674889428</v>
      </c>
      <c r="G12" s="35">
        <v>0.79999017138219219</v>
      </c>
      <c r="H12" s="36">
        <v>2.8793227309690694</v>
      </c>
      <c r="I12" s="35">
        <v>-2.0668038016079859</v>
      </c>
      <c r="J12" s="35">
        <v>6.0000000000000053</v>
      </c>
      <c r="K12" s="35">
        <v>2.5828154180474572</v>
      </c>
      <c r="L12" s="35">
        <v>1.1303782082911829</v>
      </c>
      <c r="M12" s="34">
        <v>-5.5292316532589041</v>
      </c>
      <c r="N12" s="35">
        <v>5.9353079597978642</v>
      </c>
      <c r="O12" s="35">
        <v>2.9618823688870588</v>
      </c>
      <c r="P12" s="37">
        <v>7.5788216564324662</v>
      </c>
    </row>
    <row r="13" spans="1:16" x14ac:dyDescent="0.25">
      <c r="A13" s="32"/>
      <c r="B13" s="44" t="s">
        <v>138</v>
      </c>
      <c r="C13" s="34">
        <v>6.6075556755107012</v>
      </c>
      <c r="D13" s="35">
        <v>-12.031100284248241</v>
      </c>
      <c r="E13" s="35">
        <v>1.8617667224045675</v>
      </c>
      <c r="F13" s="35">
        <v>20.546990430078239</v>
      </c>
      <c r="G13" s="35">
        <v>15.101544103643928</v>
      </c>
      <c r="H13" s="36">
        <v>-9.5116093119432144</v>
      </c>
      <c r="I13" s="35">
        <v>-7.297046698130405</v>
      </c>
      <c r="J13" s="35">
        <v>7.25813691450512</v>
      </c>
      <c r="K13" s="35">
        <v>7.5876270353611996</v>
      </c>
      <c r="L13" s="35">
        <v>1.1732377436328267</v>
      </c>
      <c r="M13" s="34">
        <v>-9.9660873600588733</v>
      </c>
      <c r="N13" s="35">
        <v>4.2348613669425328</v>
      </c>
      <c r="O13" s="35">
        <v>3.4293715090985666</v>
      </c>
      <c r="P13" s="37">
        <v>7.2721121166993807</v>
      </c>
    </row>
    <row r="14" spans="1:16" x14ac:dyDescent="0.25">
      <c r="A14" s="32"/>
      <c r="B14" s="44" t="s">
        <v>68</v>
      </c>
      <c r="C14" s="34">
        <v>4.6296179333094045</v>
      </c>
      <c r="D14" s="35">
        <v>0.2536717589997517</v>
      </c>
      <c r="E14" s="35">
        <v>3.5333727038977969</v>
      </c>
      <c r="F14" s="35">
        <v>-3.3796002944784242</v>
      </c>
      <c r="G14" s="35">
        <v>4.4614407072651741</v>
      </c>
      <c r="H14" s="36">
        <v>1.3362675832701232</v>
      </c>
      <c r="I14" s="35">
        <v>-3.9579623385304408</v>
      </c>
      <c r="J14" s="35">
        <v>3.9732086619787443</v>
      </c>
      <c r="K14" s="35">
        <v>1.5577194822233187</v>
      </c>
      <c r="L14" s="35">
        <v>0.28344863031066758</v>
      </c>
      <c r="M14" s="34">
        <v>-1.7717094946734568</v>
      </c>
      <c r="N14" s="35">
        <v>9.7608309259874524</v>
      </c>
      <c r="O14" s="35">
        <v>4.8673269897024252</v>
      </c>
      <c r="P14" s="37">
        <v>1.6738295966507222</v>
      </c>
    </row>
    <row r="15" spans="1:16" x14ac:dyDescent="0.25">
      <c r="A15" s="32"/>
      <c r="B15" s="44" t="s">
        <v>66</v>
      </c>
      <c r="C15" s="34">
        <v>0.78694659687490454</v>
      </c>
      <c r="D15" s="35">
        <v>-7.5143502085966762</v>
      </c>
      <c r="E15" s="35">
        <v>14.937202589773047</v>
      </c>
      <c r="F15" s="35">
        <v>6.5122213446634492</v>
      </c>
      <c r="G15" s="35">
        <v>5.9095224708826777</v>
      </c>
      <c r="H15" s="36">
        <v>3.6393194337506429</v>
      </c>
      <c r="I15" s="35">
        <v>6.091086498200271</v>
      </c>
      <c r="J15" s="35">
        <v>-3.400000000000003</v>
      </c>
      <c r="K15" s="35">
        <v>2.9975721875851846</v>
      </c>
      <c r="L15" s="35">
        <v>1.6968144825951992</v>
      </c>
      <c r="M15" s="34">
        <v>9.9993205672258778</v>
      </c>
      <c r="N15" s="35">
        <v>42.343250133463762</v>
      </c>
      <c r="O15" s="35">
        <v>7.6918473898581086</v>
      </c>
      <c r="P15" s="37">
        <v>7.088461498485632</v>
      </c>
    </row>
    <row r="16" spans="1:16" x14ac:dyDescent="0.25">
      <c r="A16" s="32"/>
      <c r="B16" s="44" t="s">
        <v>67</v>
      </c>
      <c r="C16" s="34">
        <v>2.089830981995533</v>
      </c>
      <c r="D16" s="35">
        <v>-8.3419375447300723</v>
      </c>
      <c r="E16" s="35">
        <v>15.448204520313746</v>
      </c>
      <c r="F16" s="35">
        <v>6.2136095018578308</v>
      </c>
      <c r="G16" s="35">
        <v>5.8551939839762257</v>
      </c>
      <c r="H16" s="36">
        <v>2.1768412132761039</v>
      </c>
      <c r="I16" s="35">
        <v>5.2767562251879729</v>
      </c>
      <c r="J16" s="35">
        <v>-0.80526025543564694</v>
      </c>
      <c r="K16" s="35">
        <v>3.1045554785786189</v>
      </c>
      <c r="L16" s="35">
        <v>1.507697059592128</v>
      </c>
      <c r="M16" s="34">
        <v>5.4483869390808737</v>
      </c>
      <c r="N16" s="35">
        <v>40.988360429283446</v>
      </c>
      <c r="O16" s="35">
        <v>13.196214259469375</v>
      </c>
      <c r="P16" s="37">
        <v>9.005827216030827</v>
      </c>
    </row>
    <row r="17" spans="1:16" x14ac:dyDescent="0.25">
      <c r="A17" s="32"/>
      <c r="B17" s="44"/>
      <c r="C17" s="34"/>
      <c r="D17" s="35"/>
      <c r="E17" s="35"/>
      <c r="F17" s="35"/>
      <c r="G17" s="35"/>
      <c r="H17" s="36"/>
      <c r="I17" s="35"/>
      <c r="J17" s="35"/>
      <c r="K17" s="35"/>
      <c r="L17" s="37"/>
      <c r="M17" s="34"/>
      <c r="N17" s="35"/>
      <c r="O17" s="35"/>
      <c r="P17" s="37"/>
    </row>
    <row r="18" spans="1:16" x14ac:dyDescent="0.25">
      <c r="A18" s="32"/>
      <c r="B18" s="128" t="s">
        <v>180</v>
      </c>
      <c r="C18" s="34"/>
      <c r="D18" s="35"/>
      <c r="E18" s="35"/>
      <c r="F18" s="35"/>
      <c r="G18" s="35"/>
      <c r="H18" s="36"/>
      <c r="I18" s="35"/>
      <c r="J18" s="35"/>
      <c r="K18" s="35"/>
      <c r="L18" s="37"/>
      <c r="M18" s="34"/>
      <c r="N18" s="35"/>
      <c r="O18" s="35"/>
      <c r="P18" s="37"/>
    </row>
    <row r="19" spans="1:16" x14ac:dyDescent="0.25">
      <c r="A19" s="32" t="s">
        <v>6</v>
      </c>
      <c r="B19" s="141" t="s">
        <v>64</v>
      </c>
      <c r="C19" s="34">
        <v>5.0849725438007809</v>
      </c>
      <c r="D19" s="35">
        <v>-2.4974491602542948</v>
      </c>
      <c r="E19" s="35">
        <v>5.9921803701513232</v>
      </c>
      <c r="F19" s="35">
        <v>6.9860302040240851</v>
      </c>
      <c r="G19" s="35">
        <v>6.8783022441709196</v>
      </c>
      <c r="H19" s="36">
        <v>2.4755529243036811</v>
      </c>
      <c r="I19" s="35">
        <v>-3.0010391584871954</v>
      </c>
      <c r="J19" s="35">
        <v>3.0109735990234476</v>
      </c>
      <c r="K19" s="35">
        <v>3.8716482066941227</v>
      </c>
      <c r="L19" s="35">
        <v>2.1022991746894482</v>
      </c>
      <c r="M19" s="34">
        <v>0.83952525510777587</v>
      </c>
      <c r="N19" s="35">
        <v>12.310371057449832</v>
      </c>
      <c r="O19" s="35">
        <v>5.1129278678827106</v>
      </c>
      <c r="P19" s="37">
        <v>5.8572376697462625</v>
      </c>
    </row>
    <row r="20" spans="1:16" x14ac:dyDescent="0.25">
      <c r="A20" s="32" t="s">
        <v>6</v>
      </c>
      <c r="B20" s="44" t="s">
        <v>10</v>
      </c>
      <c r="C20" s="34">
        <v>5.4792808769285939</v>
      </c>
      <c r="D20" s="35">
        <v>1.143395072111697</v>
      </c>
      <c r="E20" s="35">
        <v>4.1399213628590115</v>
      </c>
      <c r="F20" s="35">
        <v>5.1286556851211529</v>
      </c>
      <c r="G20" s="35">
        <v>3.2279378217852317</v>
      </c>
      <c r="H20" s="36">
        <v>3.7913107546631242</v>
      </c>
      <c r="I20" s="35">
        <v>-3.1327975331622682</v>
      </c>
      <c r="J20" s="35">
        <v>7.8571329879417506</v>
      </c>
      <c r="K20" s="35">
        <v>3.1205560437410185</v>
      </c>
      <c r="L20" s="35">
        <v>1.679029856156844</v>
      </c>
      <c r="M20" s="34">
        <v>-5.1155313554246851</v>
      </c>
      <c r="N20" s="35">
        <v>7.5636703925630933</v>
      </c>
      <c r="O20" s="35">
        <v>4.6146932935986706</v>
      </c>
      <c r="P20" s="37">
        <v>9.4307393322906385</v>
      </c>
    </row>
    <row r="21" spans="1:16" x14ac:dyDescent="0.25">
      <c r="A21" s="32"/>
      <c r="B21" s="44"/>
      <c r="C21" s="34"/>
      <c r="D21" s="35"/>
      <c r="E21" s="35"/>
      <c r="F21" s="35"/>
      <c r="G21" s="35"/>
      <c r="H21" s="36"/>
      <c r="I21" s="35"/>
      <c r="J21" s="35"/>
      <c r="K21" s="35"/>
      <c r="L21" s="37"/>
      <c r="M21" s="34"/>
      <c r="N21" s="35"/>
      <c r="O21" s="35"/>
      <c r="P21" s="37"/>
    </row>
    <row r="22" spans="1:16" x14ac:dyDescent="0.25">
      <c r="A22" s="32"/>
      <c r="B22" s="128" t="s">
        <v>188</v>
      </c>
      <c r="C22" s="34"/>
      <c r="D22" s="35"/>
      <c r="E22" s="35"/>
      <c r="F22" s="35"/>
      <c r="G22" s="35"/>
      <c r="H22" s="36"/>
      <c r="I22" s="35"/>
      <c r="J22" s="35"/>
      <c r="K22" s="35"/>
      <c r="L22" s="37"/>
      <c r="M22" s="34"/>
      <c r="N22" s="35"/>
      <c r="O22" s="35"/>
      <c r="P22" s="37"/>
    </row>
    <row r="23" spans="1:16" x14ac:dyDescent="0.25">
      <c r="A23" s="32"/>
      <c r="B23" s="141" t="s">
        <v>70</v>
      </c>
      <c r="C23" s="34">
        <v>93.900450000000006</v>
      </c>
      <c r="D23" s="35">
        <v>91.555334000000002</v>
      </c>
      <c r="E23" s="35">
        <v>97.041494751774479</v>
      </c>
      <c r="F23" s="35">
        <v>103.82084288556989</v>
      </c>
      <c r="G23" s="35">
        <v>110.96195425168521</v>
      </c>
      <c r="H23" s="36">
        <v>113.7088761550273</v>
      </c>
      <c r="I23" s="35" t="s">
        <v>4</v>
      </c>
      <c r="J23" s="35" t="s">
        <v>4</v>
      </c>
      <c r="K23" s="35" t="s">
        <v>4</v>
      </c>
      <c r="L23" s="37" t="s">
        <v>4</v>
      </c>
      <c r="M23" s="34" t="s">
        <v>4</v>
      </c>
      <c r="N23" s="35" t="s">
        <v>4</v>
      </c>
      <c r="O23" s="35" t="s">
        <v>4</v>
      </c>
      <c r="P23" s="37" t="s">
        <v>4</v>
      </c>
    </row>
    <row r="24" spans="1:16" x14ac:dyDescent="0.25">
      <c r="A24" s="32"/>
      <c r="B24" s="141"/>
      <c r="C24" s="34"/>
      <c r="D24" s="35"/>
      <c r="E24" s="35"/>
      <c r="F24" s="35"/>
      <c r="G24" s="35"/>
      <c r="H24" s="36"/>
      <c r="I24" s="35"/>
      <c r="J24" s="35"/>
      <c r="K24" s="35"/>
      <c r="L24" s="37"/>
      <c r="M24" s="34"/>
      <c r="N24" s="35"/>
      <c r="O24" s="35"/>
      <c r="P24" s="37"/>
    </row>
    <row r="25" spans="1:16" x14ac:dyDescent="0.25">
      <c r="A25" s="39"/>
      <c r="B25" s="348" t="s">
        <v>5</v>
      </c>
      <c r="C25" s="40"/>
      <c r="D25" s="41"/>
      <c r="E25" s="41"/>
      <c r="F25" s="41"/>
      <c r="G25" s="41"/>
      <c r="H25" s="42"/>
      <c r="I25" s="41"/>
      <c r="J25" s="41"/>
      <c r="K25" s="41"/>
      <c r="L25" s="43"/>
      <c r="M25" s="34"/>
      <c r="N25" s="35"/>
      <c r="O25" s="35"/>
      <c r="P25" s="37"/>
    </row>
    <row r="26" spans="1:16" x14ac:dyDescent="0.25">
      <c r="A26" s="32" t="s">
        <v>6</v>
      </c>
      <c r="B26" s="44" t="s">
        <v>71</v>
      </c>
      <c r="C26" s="34">
        <v>0.97216416334673372</v>
      </c>
      <c r="D26" s="35">
        <v>-1.8221860707341331</v>
      </c>
      <c r="E26" s="35">
        <v>-0.43845758653546785</v>
      </c>
      <c r="F26" s="35">
        <v>0.88081063282146044</v>
      </c>
      <c r="G26" s="35">
        <v>0.68846189021993798</v>
      </c>
      <c r="H26" s="36">
        <v>0.66583784039186966</v>
      </c>
      <c r="I26" s="35">
        <v>-0.70122526344571501</v>
      </c>
      <c r="J26" s="35">
        <v>0.75000000000002842</v>
      </c>
      <c r="K26" s="35">
        <v>0.52074515424145318</v>
      </c>
      <c r="L26" s="35">
        <v>0.20792896525660964</v>
      </c>
      <c r="M26" s="34">
        <v>-2.6976377629965742</v>
      </c>
      <c r="N26" s="35">
        <v>-0.27417504311019192</v>
      </c>
      <c r="O26" s="35">
        <v>0.5015412732642277</v>
      </c>
      <c r="P26" s="37">
        <v>0.73879584195066794</v>
      </c>
    </row>
    <row r="27" spans="1:16" x14ac:dyDescent="0.25">
      <c r="A27" s="32"/>
      <c r="B27" s="44" t="s">
        <v>121</v>
      </c>
      <c r="C27" s="34">
        <v>1.0450009959080964</v>
      </c>
      <c r="D27" s="35">
        <v>-1.8861519963683793</v>
      </c>
      <c r="E27" s="35">
        <v>-0.68188354187079803</v>
      </c>
      <c r="F27" s="35">
        <v>0.87868720638843989</v>
      </c>
      <c r="G27" s="35">
        <v>0.6823885544282815</v>
      </c>
      <c r="H27" s="36">
        <v>0.66000389510558755</v>
      </c>
      <c r="I27" s="35">
        <v>-1.1081636002505335</v>
      </c>
      <c r="J27" s="35">
        <v>0.74999999999998401</v>
      </c>
      <c r="K27" s="35">
        <v>0.52056169349246062</v>
      </c>
      <c r="L27" s="35">
        <v>0.20785885942198323</v>
      </c>
      <c r="M27" s="34">
        <v>-2.5003335568060558</v>
      </c>
      <c r="N27" s="35">
        <v>-0.52945601091020089</v>
      </c>
      <c r="O27" s="35">
        <v>7.9204283755207605E-2</v>
      </c>
      <c r="P27" s="37">
        <v>0.2421756897998506</v>
      </c>
    </row>
    <row r="28" spans="1:16" x14ac:dyDescent="0.25">
      <c r="A28" s="32"/>
      <c r="B28" s="44"/>
      <c r="C28" s="34"/>
      <c r="D28" s="35"/>
      <c r="E28" s="35"/>
      <c r="F28" s="35"/>
      <c r="G28" s="35"/>
      <c r="H28" s="36"/>
      <c r="I28" s="35"/>
      <c r="J28" s="35"/>
      <c r="K28" s="35"/>
      <c r="L28" s="37"/>
      <c r="M28" s="34"/>
      <c r="N28" s="35"/>
      <c r="O28" s="35"/>
      <c r="P28" s="37"/>
    </row>
    <row r="29" spans="1:16" x14ac:dyDescent="0.25">
      <c r="A29" s="32"/>
      <c r="B29" s="349" t="s">
        <v>141</v>
      </c>
      <c r="C29" s="34"/>
      <c r="D29" s="35"/>
      <c r="E29" s="35"/>
      <c r="F29" s="35"/>
      <c r="G29" s="35"/>
      <c r="H29" s="36"/>
      <c r="I29" s="35"/>
      <c r="J29" s="35"/>
      <c r="K29" s="35"/>
      <c r="L29" s="37"/>
      <c r="M29" s="34"/>
      <c r="N29" s="35"/>
      <c r="O29" s="35"/>
      <c r="P29" s="37"/>
    </row>
    <row r="30" spans="1:16" x14ac:dyDescent="0.25">
      <c r="A30" s="32" t="s">
        <v>6</v>
      </c>
      <c r="B30" s="44" t="s">
        <v>182</v>
      </c>
      <c r="C30" s="34">
        <v>7.7986179664363275</v>
      </c>
      <c r="D30" s="35">
        <v>3.7545787545787634</v>
      </c>
      <c r="E30" s="35">
        <v>6.1782877316857832</v>
      </c>
      <c r="F30" s="35">
        <v>4.0731504571903665</v>
      </c>
      <c r="G30" s="35">
        <v>4.8722044728434444</v>
      </c>
      <c r="H30" s="36">
        <v>4.6458492003046414</v>
      </c>
      <c r="I30" s="35">
        <v>0.1981617799779789</v>
      </c>
      <c r="J30" s="35">
        <v>2.200000000000002</v>
      </c>
      <c r="K30" s="35">
        <v>1.2728143828128591</v>
      </c>
      <c r="L30" s="35">
        <v>1.1805763503310418</v>
      </c>
      <c r="M30" s="34">
        <v>3.4990791896869267</v>
      </c>
      <c r="N30" s="35">
        <v>11.09533359884094</v>
      </c>
      <c r="O30" s="35">
        <v>5.4326599342762183</v>
      </c>
      <c r="P30" s="37">
        <v>4.8913597438199119</v>
      </c>
    </row>
    <row r="31" spans="1:16" x14ac:dyDescent="0.25">
      <c r="A31" s="32"/>
      <c r="B31" s="44" t="s">
        <v>183</v>
      </c>
      <c r="C31" s="34">
        <f>100*((1+'Súhrnné indikátory'!C30/100)/(1+'Súhrnné indikátory'!C38/100)-1)</f>
        <v>4.9875656115999645</v>
      </c>
      <c r="D31" s="35">
        <f>100*((1+'Súhrnné indikátory'!D30/100)/(1+'Súhrnné indikátory'!D38/100)-1)</f>
        <v>1.7875323503948382</v>
      </c>
      <c r="E31" s="35">
        <f>100*((1+'Súhrnné indikátory'!E30/100)/(1+'Súhrnné indikátory'!E38/100)-1)</f>
        <v>4.5943862837876548</v>
      </c>
      <c r="F31" s="35">
        <f>100*((1+'Súhrnné indikátory'!F30/100)/(1+'Súhrnné indikátory'!F38/100)-1)</f>
        <v>1.1819060611365506</v>
      </c>
      <c r="G31" s="35">
        <f>100*((1+'Súhrnné indikátory'!G30/100)/(1+'Súhrnné indikátory'!G38/100)-1)</f>
        <v>2.3820483103103252</v>
      </c>
      <c r="H31" s="36">
        <f>100*((1+'Súhrnné indikátory'!H30/100)/(1+'Súhrnné indikátory'!H38/100)-1)</f>
        <v>3.6839818670833191</v>
      </c>
      <c r="I31" s="35">
        <f>100*((1+'Súhrnné indikátory'!I30/100)/(1+'Súhrnné indikátory'!I38/100)-1)</f>
        <v>0.53050727328474157</v>
      </c>
      <c r="J31" s="35">
        <f>100*((1+'Súhrnné indikátory'!J30/100)/(1+'Súhrnné indikátory'!J38/100)-1)</f>
        <v>1.3496368309973583</v>
      </c>
      <c r="K31" s="35">
        <f>100*((1+'Súhrnné indikátory'!K30/100)/(1+'Súhrnné indikátory'!K38/100)-1)</f>
        <v>0.58127527194555828</v>
      </c>
      <c r="L31" s="35">
        <f>100*((1+'Súhrnné indikátory'!L30/100)/(1+'Súhrnné indikátory'!L38/100)-1)</f>
        <v>0.5456755142621228</v>
      </c>
      <c r="M31" s="34">
        <f>100*((1+'Súhrnné indikátory'!M30/100)/(1+'Súhrnné indikátory'!M38/100)-1)</f>
        <v>2.4865832608424565</v>
      </c>
      <c r="N31" s="35">
        <f>100*((1+'Súhrnné indikátory'!N30/100)/(1+'Súhrnné indikátory'!N38/100)-1)</f>
        <v>9.3728763166093021</v>
      </c>
      <c r="O31" s="35">
        <f>100*((1+'Súhrnné indikátory'!O30/100)/(1+'Súhrnné indikátory'!O38/100)-1)</f>
        <v>3.6492339331769985</v>
      </c>
      <c r="P31" s="37">
        <f>100*((1+'Súhrnné indikátory'!P30/100)/(1+'Súhrnné indikátory'!P38/100)-1)</f>
        <v>3.0645240569328713</v>
      </c>
    </row>
    <row r="32" spans="1:16" x14ac:dyDescent="0.25">
      <c r="A32" s="32"/>
      <c r="B32" s="44"/>
      <c r="C32" s="34"/>
      <c r="D32" s="35"/>
      <c r="E32" s="35"/>
      <c r="F32" s="35"/>
      <c r="G32" s="35"/>
      <c r="H32" s="36"/>
      <c r="I32" s="35"/>
      <c r="J32" s="35"/>
      <c r="K32" s="35"/>
      <c r="L32" s="37"/>
      <c r="M32" s="34"/>
      <c r="N32" s="35"/>
      <c r="O32" s="35"/>
      <c r="P32" s="37"/>
    </row>
    <row r="33" spans="1:16" x14ac:dyDescent="0.25">
      <c r="A33" s="32"/>
      <c r="B33" s="349" t="s">
        <v>155</v>
      </c>
      <c r="C33" s="34"/>
      <c r="D33" s="35"/>
      <c r="E33" s="35"/>
      <c r="F33" s="35"/>
      <c r="G33" s="35"/>
      <c r="H33" s="36"/>
      <c r="I33" s="35"/>
      <c r="J33" s="35"/>
      <c r="K33" s="35"/>
      <c r="L33" s="37"/>
      <c r="M33" s="34"/>
      <c r="N33" s="35"/>
      <c r="O33" s="35"/>
      <c r="P33" s="37"/>
    </row>
    <row r="34" spans="1:16" x14ac:dyDescent="0.25">
      <c r="A34" s="32"/>
      <c r="B34" s="44" t="s">
        <v>36</v>
      </c>
      <c r="C34" s="34">
        <v>5.7538217443709918</v>
      </c>
      <c r="D34" s="35">
        <v>6.6885912163563237</v>
      </c>
      <c r="E34" s="35">
        <v>6.9554797936445061</v>
      </c>
      <c r="F34" s="35">
        <v>6.281627092205702</v>
      </c>
      <c r="G34" s="35">
        <v>5.7376729431454194</v>
      </c>
      <c r="H34" s="36">
        <v>5.1113619959465337</v>
      </c>
      <c r="I34" s="35">
        <v>7.458880355580348</v>
      </c>
      <c r="J34" s="35">
        <v>7.0436908855903893</v>
      </c>
      <c r="K34" s="35">
        <v>6.7172926394940724</v>
      </c>
      <c r="L34" s="35">
        <v>6.6048562999554719</v>
      </c>
      <c r="M34" s="34" t="s">
        <v>4</v>
      </c>
      <c r="N34" s="35" t="s">
        <v>4</v>
      </c>
      <c r="O34" s="35" t="s">
        <v>4</v>
      </c>
      <c r="P34" s="37" t="s">
        <v>4</v>
      </c>
    </row>
    <row r="35" spans="1:16" x14ac:dyDescent="0.25">
      <c r="A35" s="32"/>
      <c r="B35" s="95" t="s">
        <v>204</v>
      </c>
      <c r="C35" s="34">
        <v>157.73349999999999</v>
      </c>
      <c r="D35" s="35">
        <v>181.44225</v>
      </c>
      <c r="E35" s="35">
        <v>184.52392664664546</v>
      </c>
      <c r="F35" s="35">
        <v>166.88897732230063</v>
      </c>
      <c r="G35" s="35">
        <v>152.55604403165026</v>
      </c>
      <c r="H35" s="36">
        <v>135.86674109522403</v>
      </c>
      <c r="I35" s="35">
        <v>2.4381289958347541</v>
      </c>
      <c r="J35" s="35">
        <v>-5.2830770644869958</v>
      </c>
      <c r="K35" s="35">
        <v>-4.4735734976386947</v>
      </c>
      <c r="L35" s="35">
        <v>-1.5883411786371204</v>
      </c>
      <c r="M35" s="34">
        <v>17.739061571965941</v>
      </c>
      <c r="N35" s="35">
        <v>5.383561750808874</v>
      </c>
      <c r="O35" s="35">
        <v>-4.4917274449620574</v>
      </c>
      <c r="P35" s="37">
        <v>-9.0036964738417602</v>
      </c>
    </row>
    <row r="36" spans="1:16" x14ac:dyDescent="0.25">
      <c r="A36" s="45"/>
      <c r="B36" s="95"/>
      <c r="C36" s="47"/>
      <c r="D36" s="48"/>
      <c r="E36" s="48"/>
      <c r="F36" s="48"/>
      <c r="G36" s="48"/>
      <c r="H36" s="49"/>
      <c r="I36" s="48"/>
      <c r="J36" s="48"/>
      <c r="K36" s="48"/>
      <c r="L36" s="50"/>
      <c r="M36" s="40"/>
      <c r="N36" s="41"/>
      <c r="O36" s="41"/>
      <c r="P36" s="43"/>
    </row>
    <row r="37" spans="1:16" x14ac:dyDescent="0.25">
      <c r="A37" s="51"/>
      <c r="B37" s="349" t="s">
        <v>147</v>
      </c>
      <c r="C37" s="47"/>
      <c r="D37" s="48"/>
      <c r="E37" s="48"/>
      <c r="F37" s="48"/>
      <c r="G37" s="48"/>
      <c r="H37" s="49"/>
      <c r="I37" s="48"/>
      <c r="J37" s="48"/>
      <c r="K37" s="48"/>
      <c r="L37" s="50"/>
      <c r="M37" s="52"/>
      <c r="N37" s="53"/>
      <c r="O37" s="53"/>
      <c r="P37" s="54"/>
    </row>
    <row r="38" spans="1:16" x14ac:dyDescent="0.25">
      <c r="A38" s="32"/>
      <c r="B38" s="141" t="s">
        <v>120</v>
      </c>
      <c r="C38" s="34">
        <v>2.6775097969561568</v>
      </c>
      <c r="D38" s="35">
        <v>1.9325023003922803</v>
      </c>
      <c r="E38" s="35">
        <v>1.514327397648918</v>
      </c>
      <c r="F38" s="35">
        <v>2.8574717640789116</v>
      </c>
      <c r="G38" s="35">
        <v>2.4322195185875639</v>
      </c>
      <c r="H38" s="36">
        <v>0.92769135203003561</v>
      </c>
      <c r="I38" s="35">
        <v>-0.33059168039738518</v>
      </c>
      <c r="J38" s="35">
        <v>0.83903918710695991</v>
      </c>
      <c r="K38" s="35">
        <v>0.68754259577398169</v>
      </c>
      <c r="L38" s="35">
        <v>0.63145513998645231</v>
      </c>
      <c r="M38" s="34">
        <v>0.98793022133203401</v>
      </c>
      <c r="N38" s="35">
        <v>1.5748486647142064</v>
      </c>
      <c r="O38" s="35">
        <v>1.7206359694361069</v>
      </c>
      <c r="P38" s="37">
        <v>1.7725164925594432</v>
      </c>
    </row>
    <row r="39" spans="1:16" x14ac:dyDescent="0.25">
      <c r="A39" s="32"/>
      <c r="B39" s="141" t="s">
        <v>205</v>
      </c>
      <c r="C39" s="34">
        <v>25.572960469355206</v>
      </c>
      <c r="D39" s="35">
        <v>25.064380838459794</v>
      </c>
      <c r="E39" s="35">
        <v>48.357872208931418</v>
      </c>
      <c r="F39" s="35">
        <v>53.110833333333325</v>
      </c>
      <c r="G39" s="35">
        <v>53.723333333333336</v>
      </c>
      <c r="H39" s="36">
        <v>54.597291666666656</v>
      </c>
      <c r="I39" s="35">
        <v>35.581538694163143</v>
      </c>
      <c r="J39" s="35">
        <v>33.312596032657282</v>
      </c>
      <c r="K39" s="35">
        <v>5.2297981343381483</v>
      </c>
      <c r="L39" s="35">
        <v>9.155485398579799E-2</v>
      </c>
      <c r="M39" s="34">
        <v>63.073224415641938</v>
      </c>
      <c r="N39" s="35">
        <v>131.1818770358102</v>
      </c>
      <c r="O39" s="35">
        <v>90.416291702948627</v>
      </c>
      <c r="P39" s="37">
        <v>90.374123594606033</v>
      </c>
    </row>
    <row r="40" spans="1:16" ht="16.5" thickBot="1" x14ac:dyDescent="0.3">
      <c r="A40" s="55"/>
      <c r="B40" s="350"/>
      <c r="C40" s="56"/>
      <c r="D40" s="57"/>
      <c r="E40" s="57"/>
      <c r="F40" s="57"/>
      <c r="G40" s="57"/>
      <c r="H40" s="58"/>
      <c r="I40" s="59"/>
      <c r="J40" s="59"/>
      <c r="K40" s="59"/>
      <c r="L40" s="60"/>
      <c r="M40" s="61"/>
      <c r="N40" s="62"/>
      <c r="O40" s="62"/>
      <c r="P40" s="63"/>
    </row>
    <row r="41" spans="1:16" x14ac:dyDescent="0.25">
      <c r="A41" s="40"/>
      <c r="B41" s="33"/>
      <c r="C41" s="64"/>
      <c r="D41" s="65"/>
      <c r="E41" s="65"/>
      <c r="F41" s="65"/>
      <c r="G41" s="65"/>
      <c r="H41" s="66"/>
      <c r="I41" s="67"/>
      <c r="J41" s="67"/>
      <c r="K41" s="67"/>
      <c r="L41" s="68"/>
      <c r="M41" s="357"/>
      <c r="N41" s="69"/>
      <c r="O41" s="69"/>
      <c r="P41" s="70"/>
    </row>
    <row r="42" spans="1:16" x14ac:dyDescent="0.25">
      <c r="A42" s="40"/>
      <c r="B42" s="8" t="s">
        <v>13</v>
      </c>
      <c r="C42" s="71">
        <f t="shared" ref="C42:H42" si="0">$C$60*C26+$C$60*C30+$C$61*C20+$C$62*C12+$C$63*C19+$C$64*C11</f>
        <v>6.7422412321528578</v>
      </c>
      <c r="D42" s="72">
        <f t="shared" si="0"/>
        <v>0.65276777224328342</v>
      </c>
      <c r="E42" s="72">
        <f t="shared" si="0"/>
        <v>5.0796841410955391</v>
      </c>
      <c r="F42" s="72">
        <f t="shared" si="0"/>
        <v>5.0115377280443072</v>
      </c>
      <c r="G42" s="72">
        <f t="shared" si="0"/>
        <v>4.7299411817394681</v>
      </c>
      <c r="H42" s="73">
        <f t="shared" si="0"/>
        <v>4.1942472156085344</v>
      </c>
      <c r="I42" s="72" t="s">
        <v>4</v>
      </c>
      <c r="J42" s="72" t="s">
        <v>4</v>
      </c>
      <c r="K42" s="72" t="s">
        <v>4</v>
      </c>
      <c r="L42" s="73" t="s">
        <v>4</v>
      </c>
      <c r="M42" s="71" t="s">
        <v>4</v>
      </c>
      <c r="N42" s="72" t="s">
        <v>4</v>
      </c>
      <c r="O42" s="72" t="s">
        <v>4</v>
      </c>
      <c r="P42" s="73" t="s">
        <v>4</v>
      </c>
    </row>
    <row r="43" spans="1:16" x14ac:dyDescent="0.25">
      <c r="A43" s="74"/>
      <c r="B43" s="75"/>
      <c r="C43" s="76"/>
      <c r="D43" s="77"/>
      <c r="E43" s="77"/>
      <c r="F43" s="77"/>
      <c r="G43" s="77"/>
      <c r="H43" s="75"/>
      <c r="I43" s="77"/>
      <c r="J43" s="77"/>
      <c r="K43" s="77"/>
      <c r="L43" s="75"/>
      <c r="M43" s="76"/>
      <c r="N43" s="77"/>
      <c r="O43" s="77"/>
      <c r="P43" s="75"/>
    </row>
    <row r="44" spans="1:16" x14ac:dyDescent="0.25">
      <c r="A44" s="40"/>
      <c r="B44" s="78"/>
      <c r="C44" s="354"/>
      <c r="D44" s="67"/>
      <c r="E44" s="67"/>
      <c r="F44" s="67"/>
      <c r="G44" s="67"/>
      <c r="H44" s="68"/>
      <c r="I44" s="72"/>
      <c r="J44" s="72"/>
      <c r="K44" s="72"/>
      <c r="L44" s="68"/>
      <c r="M44" s="357"/>
      <c r="N44" s="69"/>
      <c r="O44" s="69"/>
      <c r="P44" s="70"/>
    </row>
    <row r="45" spans="1:16" x14ac:dyDescent="0.25">
      <c r="A45" s="40"/>
      <c r="B45" s="8" t="s">
        <v>14</v>
      </c>
      <c r="C45" s="47"/>
      <c r="D45" s="48"/>
      <c r="E45" s="48"/>
      <c r="F45" s="48"/>
      <c r="G45" s="72"/>
      <c r="H45" s="73"/>
      <c r="I45" s="72"/>
      <c r="J45" s="72"/>
      <c r="K45" s="72"/>
      <c r="L45" s="73"/>
      <c r="M45" s="34"/>
      <c r="N45" s="35"/>
      <c r="O45" s="35"/>
      <c r="P45" s="37"/>
    </row>
    <row r="46" spans="1:16" x14ac:dyDescent="0.25">
      <c r="A46" s="40"/>
      <c r="B46" s="33" t="s">
        <v>198</v>
      </c>
      <c r="C46" s="71">
        <v>5.0732029058514927</v>
      </c>
      <c r="D46" s="72">
        <v>1.6292420467372892</v>
      </c>
      <c r="E46" s="72">
        <v>5.1324656197318408</v>
      </c>
      <c r="F46" s="72">
        <v>1.7125993865175326</v>
      </c>
      <c r="G46" s="72">
        <v>2.8424062686321472</v>
      </c>
      <c r="H46" s="73">
        <v>3.3841162898391008</v>
      </c>
      <c r="I46" s="72">
        <v>-2.0450839004436894</v>
      </c>
      <c r="J46" s="72">
        <v>4.4376685750865619</v>
      </c>
      <c r="K46" s="72">
        <v>2.3213927191404471</v>
      </c>
      <c r="L46" s="72">
        <v>-0.21207690571918292</v>
      </c>
      <c r="M46" s="71">
        <v>1.5279882445623061</v>
      </c>
      <c r="N46" s="72">
        <v>9.1589533844177673</v>
      </c>
      <c r="O46" s="72">
        <v>5.453739982083694</v>
      </c>
      <c r="P46" s="73">
        <v>4.4366026408376502</v>
      </c>
    </row>
    <row r="47" spans="1:16" x14ac:dyDescent="0.25">
      <c r="A47" s="40"/>
      <c r="B47" s="33" t="s">
        <v>189</v>
      </c>
      <c r="C47" s="34">
        <v>10.243733409363106</v>
      </c>
      <c r="D47" s="35">
        <v>11.148451320491388</v>
      </c>
      <c r="E47" s="35">
        <v>11.928936681363385</v>
      </c>
      <c r="F47" s="35">
        <v>9.1417937263259823</v>
      </c>
      <c r="G47" s="35">
        <v>8.8425668204998207</v>
      </c>
      <c r="H47" s="37">
        <v>8.5093167677014048</v>
      </c>
      <c r="I47" s="72">
        <v>14.47722220082783</v>
      </c>
      <c r="J47" s="72">
        <v>12.151934867512512</v>
      </c>
      <c r="K47" s="72">
        <v>11.459569485451148</v>
      </c>
      <c r="L47" s="72">
        <v>9.8043838284902947</v>
      </c>
      <c r="M47" s="34" t="s">
        <v>4</v>
      </c>
      <c r="N47" s="35" t="s">
        <v>4</v>
      </c>
      <c r="O47" s="35" t="s">
        <v>4</v>
      </c>
      <c r="P47" s="37" t="s">
        <v>4</v>
      </c>
    </row>
    <row r="48" spans="1:16" x14ac:dyDescent="0.25">
      <c r="A48" s="79"/>
      <c r="B48" s="33"/>
      <c r="C48" s="71"/>
      <c r="D48" s="72"/>
      <c r="E48" s="72"/>
      <c r="F48" s="72"/>
      <c r="G48" s="72"/>
      <c r="H48" s="73"/>
      <c r="I48" s="72"/>
      <c r="J48" s="72"/>
      <c r="K48" s="72"/>
      <c r="L48" s="73"/>
      <c r="M48" s="34"/>
      <c r="N48" s="35"/>
      <c r="O48" s="35"/>
      <c r="P48" s="37"/>
    </row>
    <row r="49" spans="1:16" x14ac:dyDescent="0.25">
      <c r="A49" s="79"/>
      <c r="B49" s="7" t="s">
        <v>15</v>
      </c>
      <c r="C49" s="47"/>
      <c r="D49" s="48"/>
      <c r="E49" s="48"/>
      <c r="F49" s="48"/>
      <c r="G49" s="48"/>
      <c r="H49" s="50"/>
      <c r="I49" s="48"/>
      <c r="J49" s="48"/>
      <c r="K49" s="48"/>
      <c r="L49" s="50"/>
      <c r="M49" s="40"/>
      <c r="N49" s="41"/>
      <c r="O49" s="41"/>
      <c r="P49" s="43"/>
    </row>
    <row r="50" spans="1:16" x14ac:dyDescent="0.25">
      <c r="A50" s="80"/>
      <c r="B50" s="33" t="s">
        <v>16</v>
      </c>
      <c r="C50" s="34">
        <v>2.2456213723864193</v>
      </c>
      <c r="D50" s="35">
        <v>0.65754948521217216</v>
      </c>
      <c r="E50" s="35">
        <v>1.7685166957463805</v>
      </c>
      <c r="F50" s="35">
        <v>2.6626478690860322</v>
      </c>
      <c r="G50" s="35">
        <v>3.1863072336651088</v>
      </c>
      <c r="H50" s="37">
        <v>2.9007430401013279</v>
      </c>
      <c r="I50" s="35">
        <v>-0.3813534125143736</v>
      </c>
      <c r="J50" s="35">
        <v>1.0428503610357964</v>
      </c>
      <c r="K50" s="35">
        <v>0.79168323093492532</v>
      </c>
      <c r="L50" s="35">
        <v>0.6342206425736574</v>
      </c>
      <c r="M50" s="34">
        <v>0.44972949343395907</v>
      </c>
      <c r="N50" s="35">
        <v>2.3840018180903089</v>
      </c>
      <c r="O50" s="35">
        <v>2.1444896692390802</v>
      </c>
      <c r="P50" s="37">
        <v>2.0978535124590358</v>
      </c>
    </row>
    <row r="51" spans="1:16" x14ac:dyDescent="0.25">
      <c r="A51" s="79"/>
      <c r="B51" s="33" t="s">
        <v>69</v>
      </c>
      <c r="C51" s="34">
        <v>1.8277616897985682</v>
      </c>
      <c r="D51" s="35">
        <v>-3.6470298477175422</v>
      </c>
      <c r="E51" s="35">
        <v>-1.0056332158416947</v>
      </c>
      <c r="F51" s="35">
        <v>1.2818090691245843</v>
      </c>
      <c r="G51" s="35">
        <v>2.897378228231906</v>
      </c>
      <c r="H51" s="37">
        <v>1.0160632421281734</v>
      </c>
      <c r="I51" s="72">
        <v>-2.8752378429745873</v>
      </c>
      <c r="J51" s="72">
        <v>-2.4358148675149738</v>
      </c>
      <c r="K51" s="72">
        <v>0.14567662473679022</v>
      </c>
      <c r="L51" s="72">
        <v>1.0845239653425764</v>
      </c>
      <c r="M51" s="34" t="s">
        <v>4</v>
      </c>
      <c r="N51" s="35" t="s">
        <v>4</v>
      </c>
      <c r="O51" s="35" t="s">
        <v>4</v>
      </c>
      <c r="P51" s="37" t="s">
        <v>4</v>
      </c>
    </row>
    <row r="52" spans="1:16" x14ac:dyDescent="0.25">
      <c r="A52" s="79"/>
      <c r="B52" s="33"/>
      <c r="C52" s="34"/>
      <c r="D52" s="35"/>
      <c r="E52" s="35"/>
      <c r="F52" s="35"/>
      <c r="G52" s="35"/>
      <c r="H52" s="37"/>
      <c r="I52" s="72"/>
      <c r="J52" s="72"/>
      <c r="K52" s="72"/>
      <c r="L52" s="73"/>
      <c r="M52" s="34"/>
      <c r="N52" s="35"/>
      <c r="O52" s="35"/>
      <c r="P52" s="37"/>
    </row>
    <row r="53" spans="1:16" x14ac:dyDescent="0.25">
      <c r="A53" s="79"/>
      <c r="B53" s="8" t="s">
        <v>76</v>
      </c>
      <c r="C53" s="34"/>
      <c r="D53" s="35"/>
      <c r="E53" s="35"/>
      <c r="F53" s="35"/>
      <c r="G53" s="35"/>
      <c r="H53" s="37"/>
      <c r="I53" s="72"/>
      <c r="J53" s="72"/>
      <c r="K53" s="72"/>
      <c r="L53" s="73"/>
      <c r="M53" s="34"/>
      <c r="N53" s="35"/>
      <c r="O53" s="35"/>
      <c r="P53" s="37"/>
    </row>
    <row r="54" spans="1:16" x14ac:dyDescent="0.25">
      <c r="A54" s="79"/>
      <c r="B54" s="38" t="s">
        <v>78</v>
      </c>
      <c r="C54" s="34">
        <v>2.1878699175767791</v>
      </c>
      <c r="D54" s="35">
        <v>-5.490691215371923</v>
      </c>
      <c r="E54" s="35">
        <v>4.193966558217288</v>
      </c>
      <c r="F54" s="35">
        <v>4.5399867292180041</v>
      </c>
      <c r="G54" s="35">
        <v>2.104326074821139</v>
      </c>
      <c r="H54" s="37">
        <v>1.6984370675474425</v>
      </c>
      <c r="I54" s="35">
        <v>-0.16587505256615565</v>
      </c>
      <c r="J54" s="35">
        <v>1.084459260608317</v>
      </c>
      <c r="K54" s="35">
        <v>2.9494933137735657</v>
      </c>
      <c r="L54" s="35">
        <v>1.1982282220778462</v>
      </c>
      <c r="M54" s="34">
        <v>-2.0137369262155813</v>
      </c>
      <c r="N54" s="35">
        <v>10.657177512102312</v>
      </c>
      <c r="O54" s="35">
        <v>3.6812553785546154</v>
      </c>
      <c r="P54" s="37">
        <v>5.1381982688380567</v>
      </c>
    </row>
    <row r="55" spans="1:16" x14ac:dyDescent="0.25">
      <c r="A55" s="79"/>
      <c r="B55" s="38" t="s">
        <v>77</v>
      </c>
      <c r="C55" s="34">
        <v>3.1307249550598382</v>
      </c>
      <c r="D55" s="35">
        <v>-7.2225706642210401</v>
      </c>
      <c r="E55" s="35">
        <v>10.459463492107822</v>
      </c>
      <c r="F55" s="35">
        <v>7.0952003846444178</v>
      </c>
      <c r="G55" s="35">
        <v>5.0282442154124141</v>
      </c>
      <c r="H55" s="37">
        <v>3.6623612084491386</v>
      </c>
      <c r="I55" s="35">
        <v>2.2482209863564862</v>
      </c>
      <c r="J55" s="35">
        <v>1.9226876318662711</v>
      </c>
      <c r="K55" s="35">
        <v>1.8582792230961154</v>
      </c>
      <c r="L55" s="35">
        <v>1.7380753496084589</v>
      </c>
      <c r="M55" s="34">
        <v>0.96099290329849651</v>
      </c>
      <c r="N55" s="35">
        <v>24.814933810313345</v>
      </c>
      <c r="O55" s="35">
        <v>10.560747561264062</v>
      </c>
      <c r="P55" s="37">
        <v>7.9957040771484467</v>
      </c>
    </row>
    <row r="56" spans="1:16" x14ac:dyDescent="0.25">
      <c r="A56" s="81"/>
      <c r="B56" s="75"/>
      <c r="C56" s="76"/>
      <c r="D56" s="77"/>
      <c r="E56" s="77"/>
      <c r="F56" s="77"/>
      <c r="G56" s="77"/>
      <c r="H56" s="75"/>
      <c r="I56" s="77"/>
      <c r="J56" s="77"/>
      <c r="K56" s="77"/>
      <c r="L56" s="75"/>
      <c r="M56" s="76"/>
      <c r="N56" s="77"/>
      <c r="O56" s="77"/>
      <c r="P56" s="75"/>
    </row>
    <row r="57" spans="1:16" x14ac:dyDescent="0.25">
      <c r="A57" s="82"/>
      <c r="B57" s="44"/>
      <c r="C57" s="83"/>
      <c r="D57" s="83"/>
      <c r="E57" s="83"/>
      <c r="F57" s="83"/>
      <c r="G57" s="83"/>
      <c r="H57" s="83"/>
      <c r="I57" s="21"/>
      <c r="J57" s="21"/>
      <c r="K57" s="21"/>
      <c r="L57" s="21"/>
      <c r="M57" s="21"/>
    </row>
    <row r="58" spans="1:16" x14ac:dyDescent="0.25">
      <c r="A58" s="18" t="s">
        <v>6</v>
      </c>
      <c r="B58" s="375" t="s">
        <v>79</v>
      </c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</row>
    <row r="59" spans="1:16" x14ac:dyDescent="0.25">
      <c r="A59" s="18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1:16" s="21" customFormat="1" x14ac:dyDescent="0.25">
      <c r="A60" s="85"/>
      <c r="B60" s="120" t="s">
        <v>132</v>
      </c>
      <c r="C60" s="121">
        <v>0.51146900996927269</v>
      </c>
      <c r="D60" s="84"/>
      <c r="E60" s="11"/>
      <c r="F60" s="11"/>
      <c r="G60" s="11"/>
      <c r="I60" s="11"/>
      <c r="J60" s="11"/>
      <c r="K60" s="11"/>
      <c r="L60" s="11"/>
      <c r="M60" s="11"/>
    </row>
    <row r="61" spans="1:16" x14ac:dyDescent="0.25">
      <c r="B61" s="120" t="s">
        <v>21</v>
      </c>
      <c r="C61" s="121">
        <v>0.25744734546174874</v>
      </c>
      <c r="D61" s="84"/>
    </row>
    <row r="62" spans="1:16" x14ac:dyDescent="0.25">
      <c r="B62" s="120" t="s">
        <v>22</v>
      </c>
      <c r="C62" s="121">
        <v>6.5516953887791066E-2</v>
      </c>
      <c r="D62" s="84"/>
    </row>
    <row r="63" spans="1:16" x14ac:dyDescent="0.25">
      <c r="B63" s="120" t="s">
        <v>74</v>
      </c>
      <c r="C63" s="121">
        <v>9.8890785399828027E-2</v>
      </c>
      <c r="D63" s="84"/>
    </row>
    <row r="64" spans="1:16" x14ac:dyDescent="0.25">
      <c r="B64" s="120" t="s">
        <v>75</v>
      </c>
      <c r="C64" s="121">
        <v>6.6675905281359513E-2</v>
      </c>
      <c r="D64" s="84"/>
    </row>
  </sheetData>
  <mergeCells count="7">
    <mergeCell ref="B58:M58"/>
    <mergeCell ref="A1:M1"/>
    <mergeCell ref="A2:M2"/>
    <mergeCell ref="A3:M3"/>
    <mergeCell ref="A4:H5"/>
    <mergeCell ref="I4:L5"/>
    <mergeCell ref="M4:P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showGridLines="0" zoomScale="80" zoomScaleNormal="80" workbookViewId="0">
      <selection activeCell="B24" sqref="B24"/>
    </sheetView>
  </sheetViews>
  <sheetFormatPr defaultColWidth="9.140625" defaultRowHeight="15.75" x14ac:dyDescent="0.25"/>
  <cols>
    <col min="1" max="1" width="5.7109375" style="222" customWidth="1"/>
    <col min="2" max="2" width="45.7109375" style="222" customWidth="1"/>
    <col min="3" max="3" width="5.7109375" style="222" customWidth="1"/>
    <col min="4" max="4" width="35.7109375" style="262" customWidth="1"/>
    <col min="5" max="6" width="11.140625" style="262" customWidth="1"/>
    <col min="7" max="13" width="11.140625" style="222" customWidth="1"/>
    <col min="14" max="14" width="11.140625" style="263" customWidth="1"/>
    <col min="15" max="21" width="11.140625" style="222" customWidth="1"/>
    <col min="22" max="16384" width="9.140625" style="222"/>
  </cols>
  <sheetData>
    <row r="1" spans="1:21" x14ac:dyDescent="0.25">
      <c r="A1" s="401" t="str">
        <f>'Súhrnné indikátory'!A1:M1</f>
        <v>56. zasadnutie Výboru pre makroekonomické prognózy, 16.6.2021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402"/>
      <c r="S1" s="402"/>
      <c r="T1" s="402"/>
    </row>
    <row r="2" spans="1:21" ht="18.75" x14ac:dyDescent="0.3">
      <c r="A2" s="410" t="s">
        <v>151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</row>
    <row r="3" spans="1:21" x14ac:dyDescent="0.25">
      <c r="A3" s="411" t="s">
        <v>126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</row>
    <row r="4" spans="1:21" s="95" customFormat="1" x14ac:dyDescent="0.25">
      <c r="A4" s="238"/>
      <c r="B4" s="239"/>
      <c r="C4" s="240"/>
      <c r="D4" s="241"/>
      <c r="E4" s="371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1"/>
    </row>
    <row r="5" spans="1:21" s="95" customFormat="1" x14ac:dyDescent="0.25">
      <c r="A5" s="221"/>
      <c r="B5" s="50" t="s">
        <v>51</v>
      </c>
      <c r="C5" s="47"/>
      <c r="D5" s="50" t="s">
        <v>52</v>
      </c>
      <c r="E5" s="89">
        <v>2008</v>
      </c>
      <c r="F5" s="18">
        <v>2009</v>
      </c>
      <c r="G5" s="18">
        <v>2010</v>
      </c>
      <c r="H5" s="18">
        <v>2011</v>
      </c>
      <c r="I5" s="18">
        <v>2012</v>
      </c>
      <c r="J5" s="18">
        <v>2013</v>
      </c>
      <c r="K5" s="18">
        <v>2014</v>
      </c>
      <c r="L5" s="18">
        <v>2015</v>
      </c>
      <c r="M5" s="18">
        <v>2016</v>
      </c>
      <c r="N5" s="18">
        <v>2017</v>
      </c>
      <c r="O5" s="18">
        <v>2018</v>
      </c>
      <c r="P5" s="18">
        <v>2019</v>
      </c>
      <c r="Q5" s="18">
        <v>2020</v>
      </c>
      <c r="R5" s="18">
        <v>2021</v>
      </c>
      <c r="S5" s="18">
        <v>2022</v>
      </c>
      <c r="T5" s="18">
        <v>2023</v>
      </c>
      <c r="U5" s="20">
        <v>2024</v>
      </c>
    </row>
    <row r="6" spans="1:21" s="95" customFormat="1" x14ac:dyDescent="0.25">
      <c r="A6" s="243"/>
      <c r="B6" s="231"/>
      <c r="C6" s="229"/>
      <c r="D6" s="231"/>
      <c r="E6" s="195" t="s">
        <v>7</v>
      </c>
      <c r="F6" s="9" t="s">
        <v>7</v>
      </c>
      <c r="G6" s="9" t="s">
        <v>7</v>
      </c>
      <c r="H6" s="9" t="s">
        <v>7</v>
      </c>
      <c r="I6" s="9" t="s">
        <v>7</v>
      </c>
      <c r="J6" s="9" t="s">
        <v>7</v>
      </c>
      <c r="K6" s="9" t="s">
        <v>7</v>
      </c>
      <c r="L6" s="9" t="s">
        <v>7</v>
      </c>
      <c r="M6" s="9" t="s">
        <v>7</v>
      </c>
      <c r="N6" s="9" t="s">
        <v>7</v>
      </c>
      <c r="O6" s="9" t="s">
        <v>7</v>
      </c>
      <c r="P6" s="9" t="s">
        <v>7</v>
      </c>
      <c r="Q6" s="9" t="s">
        <v>7</v>
      </c>
      <c r="R6" s="9" t="s">
        <v>62</v>
      </c>
      <c r="S6" s="9" t="s">
        <v>62</v>
      </c>
      <c r="T6" s="9" t="s">
        <v>62</v>
      </c>
      <c r="U6" s="173" t="s">
        <v>62</v>
      </c>
    </row>
    <row r="7" spans="1:21" x14ac:dyDescent="0.25">
      <c r="A7" s="238"/>
      <c r="B7" s="50"/>
      <c r="C7" s="47"/>
      <c r="D7" s="50"/>
      <c r="E7" s="47"/>
      <c r="F7" s="48"/>
      <c r="G7" s="242"/>
      <c r="H7" s="242"/>
      <c r="I7" s="242"/>
      <c r="J7" s="242"/>
      <c r="K7" s="242"/>
      <c r="L7" s="242"/>
      <c r="M7" s="242"/>
      <c r="N7" s="242"/>
      <c r="O7" s="242"/>
      <c r="P7" s="244"/>
      <c r="Q7" s="244"/>
      <c r="R7" s="244"/>
      <c r="S7" s="244"/>
      <c r="T7" s="244"/>
      <c r="U7" s="245"/>
    </row>
    <row r="8" spans="1:21" x14ac:dyDescent="0.25">
      <c r="A8" s="221"/>
      <c r="B8" s="46" t="s">
        <v>53</v>
      </c>
      <c r="C8" s="221"/>
      <c r="D8" s="246" t="s">
        <v>115</v>
      </c>
      <c r="E8" s="247">
        <v>49747.347000000002</v>
      </c>
      <c r="F8" s="248">
        <v>38180.275000000001</v>
      </c>
      <c r="G8" s="248">
        <v>47490.465000000004</v>
      </c>
      <c r="H8" s="248">
        <v>54666.452000000005</v>
      </c>
      <c r="I8" s="248">
        <v>57312.983</v>
      </c>
      <c r="J8" s="248">
        <v>58979.456000000006</v>
      </c>
      <c r="K8" s="248">
        <v>59062.518000000004</v>
      </c>
      <c r="L8" s="248">
        <v>63725.141000000003</v>
      </c>
      <c r="M8" s="248">
        <v>65557.514999999999</v>
      </c>
      <c r="N8" s="248">
        <v>70026.698000000004</v>
      </c>
      <c r="O8" s="248">
        <v>75006.187000000005</v>
      </c>
      <c r="P8" s="248">
        <v>76463.103000000003</v>
      </c>
      <c r="Q8" s="248">
        <v>69850.226999999999</v>
      </c>
      <c r="R8" s="248">
        <v>82870.66214805629</v>
      </c>
      <c r="S8" s="248">
        <v>89617.342772213349</v>
      </c>
      <c r="T8" s="248">
        <v>96456.49402362181</v>
      </c>
      <c r="U8" s="249">
        <v>101262.08859312475</v>
      </c>
    </row>
    <row r="9" spans="1:21" x14ac:dyDescent="0.25">
      <c r="A9" s="221"/>
      <c r="B9" s="46"/>
      <c r="C9" s="221"/>
      <c r="D9" s="246"/>
      <c r="E9" s="16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9"/>
    </row>
    <row r="10" spans="1:21" x14ac:dyDescent="0.25">
      <c r="A10" s="221"/>
      <c r="B10" s="46" t="s">
        <v>111</v>
      </c>
      <c r="C10" s="221"/>
      <c r="D10" s="246" t="s">
        <v>116</v>
      </c>
      <c r="E10" s="250">
        <v>60006.99500000001</v>
      </c>
      <c r="F10" s="251">
        <v>66506.97</v>
      </c>
      <c r="G10" s="251">
        <v>70214.657999999996</v>
      </c>
      <c r="H10" s="251">
        <v>66384.074000000008</v>
      </c>
      <c r="I10" s="251">
        <v>70281.653000000006</v>
      </c>
      <c r="J10" s="251">
        <v>72282.724999999991</v>
      </c>
      <c r="K10" s="251">
        <v>73653.741999999998</v>
      </c>
      <c r="L10" s="251">
        <v>74144.67</v>
      </c>
      <c r="M10" s="251">
        <v>76103.268000000011</v>
      </c>
      <c r="N10" s="251">
        <v>79767.563999999998</v>
      </c>
      <c r="O10" s="251">
        <v>81468.789000000004</v>
      </c>
      <c r="P10" s="251">
        <v>83904.315000000002</v>
      </c>
      <c r="Q10" s="251">
        <v>86966.926000000007</v>
      </c>
      <c r="R10" s="251">
        <v>89151.177000000011</v>
      </c>
      <c r="S10" s="251">
        <v>84912.639999999999</v>
      </c>
      <c r="T10" s="251">
        <v>88783.275525270437</v>
      </c>
      <c r="U10" s="252">
        <v>93253.382371584492</v>
      </c>
    </row>
    <row r="11" spans="1:21" x14ac:dyDescent="0.25">
      <c r="A11" s="221"/>
      <c r="B11" s="46"/>
      <c r="C11" s="221"/>
      <c r="D11" s="246"/>
      <c r="E11" s="167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9"/>
    </row>
    <row r="12" spans="1:21" x14ac:dyDescent="0.25">
      <c r="A12" s="221"/>
      <c r="B12" s="46" t="s">
        <v>54</v>
      </c>
      <c r="C12" s="221"/>
      <c r="D12" s="246" t="s">
        <v>114</v>
      </c>
      <c r="E12" s="250">
        <v>44371.377</v>
      </c>
      <c r="F12" s="251">
        <v>40067.066999999995</v>
      </c>
      <c r="G12" s="251">
        <v>43257.01</v>
      </c>
      <c r="H12" s="251">
        <v>45235.317999999992</v>
      </c>
      <c r="I12" s="251">
        <v>46723.402000000002</v>
      </c>
      <c r="J12" s="251">
        <v>47049.322999999989</v>
      </c>
      <c r="K12" s="251">
        <v>47707.35</v>
      </c>
      <c r="L12" s="251">
        <v>49395.822000000015</v>
      </c>
      <c r="M12" s="251">
        <v>49124.340999999993</v>
      </c>
      <c r="N12" s="251">
        <v>50053.90800000001</v>
      </c>
      <c r="O12" s="251">
        <v>52027.340000000004</v>
      </c>
      <c r="P12" s="251">
        <v>53693.95</v>
      </c>
      <c r="Q12" s="251">
        <v>50811.493000000002</v>
      </c>
      <c r="R12" s="251">
        <v>53976.500802100614</v>
      </c>
      <c r="S12" s="251">
        <v>58546.696549828433</v>
      </c>
      <c r="T12" s="251">
        <v>63062.84735502112</v>
      </c>
      <c r="U12" s="252">
        <v>63384.117927510131</v>
      </c>
    </row>
    <row r="13" spans="1:21" x14ac:dyDescent="0.25">
      <c r="A13" s="221"/>
      <c r="B13" s="46"/>
      <c r="C13" s="221"/>
      <c r="D13" s="246"/>
      <c r="E13" s="253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5"/>
    </row>
    <row r="14" spans="1:21" x14ac:dyDescent="0.25">
      <c r="A14" s="221"/>
      <c r="B14" s="38" t="s">
        <v>110</v>
      </c>
      <c r="C14" s="256"/>
      <c r="D14" s="246" t="s">
        <v>114</v>
      </c>
      <c r="E14" s="250">
        <v>13464.450797300697</v>
      </c>
      <c r="F14" s="251">
        <v>10148.574080276427</v>
      </c>
      <c r="G14" s="251">
        <v>13246.131855911926</v>
      </c>
      <c r="H14" s="251">
        <v>14375.170235633677</v>
      </c>
      <c r="I14" s="251">
        <v>15488.387063827822</v>
      </c>
      <c r="J14" s="251">
        <v>15045.951240855706</v>
      </c>
      <c r="K14" s="251">
        <v>15555.285103643982</v>
      </c>
      <c r="L14" s="251">
        <v>16928.938079197007</v>
      </c>
      <c r="M14" s="251">
        <v>15489.198929887658</v>
      </c>
      <c r="N14" s="251">
        <v>14945.745060098307</v>
      </c>
      <c r="O14" s="251">
        <v>14870.73718261507</v>
      </c>
      <c r="P14" s="251">
        <v>14703.607591037264</v>
      </c>
      <c r="Q14" s="251">
        <v>13001.689245879468</v>
      </c>
      <c r="R14" s="251">
        <v>14757.468923242046</v>
      </c>
      <c r="S14" s="251">
        <v>17402.659233541948</v>
      </c>
      <c r="T14" s="251">
        <v>19786.691822690067</v>
      </c>
      <c r="U14" s="252">
        <v>18309.655852757191</v>
      </c>
    </row>
    <row r="15" spans="1:21" x14ac:dyDescent="0.25">
      <c r="A15" s="221"/>
      <c r="B15" s="46"/>
      <c r="C15" s="221"/>
      <c r="D15" s="50"/>
      <c r="E15" s="221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46"/>
    </row>
    <row r="16" spans="1:21" s="95" customFormat="1" x14ac:dyDescent="0.25">
      <c r="A16" s="221"/>
      <c r="B16" s="46" t="s">
        <v>118</v>
      </c>
      <c r="C16" s="221"/>
      <c r="D16" s="246" t="s">
        <v>117</v>
      </c>
      <c r="E16" s="247">
        <v>37666.879000000001</v>
      </c>
      <c r="F16" s="248">
        <v>37599.816999999995</v>
      </c>
      <c r="G16" s="248">
        <v>38286.100999999995</v>
      </c>
      <c r="H16" s="248">
        <v>39006.619000000006</v>
      </c>
      <c r="I16" s="248">
        <v>40537.997000000003</v>
      </c>
      <c r="J16" s="248">
        <v>40586.413</v>
      </c>
      <c r="K16" s="248">
        <v>41326.695999999996</v>
      </c>
      <c r="L16" s="248">
        <v>42415.604000000007</v>
      </c>
      <c r="M16" s="248">
        <v>43904.249000000003</v>
      </c>
      <c r="N16" s="248">
        <v>46608.218999999997</v>
      </c>
      <c r="O16" s="248">
        <v>49683.073000000004</v>
      </c>
      <c r="P16" s="248">
        <v>52334.171999999999</v>
      </c>
      <c r="Q16" s="248">
        <v>52837.106999999996</v>
      </c>
      <c r="R16" s="248">
        <v>54938.257137080363</v>
      </c>
      <c r="S16" s="248">
        <v>57718.988259383921</v>
      </c>
      <c r="T16" s="248">
        <v>59571.595251935025</v>
      </c>
      <c r="U16" s="249">
        <v>61831.2141050227</v>
      </c>
    </row>
    <row r="17" spans="1:21" x14ac:dyDescent="0.25">
      <c r="A17" s="221"/>
      <c r="B17" s="46"/>
      <c r="C17" s="221"/>
      <c r="D17" s="50"/>
      <c r="E17" s="221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46"/>
    </row>
    <row r="18" spans="1:21" x14ac:dyDescent="0.25">
      <c r="A18" s="221"/>
      <c r="B18" s="46" t="s">
        <v>55</v>
      </c>
      <c r="C18" s="221"/>
      <c r="D18" s="246"/>
      <c r="E18" s="167">
        <v>38.536999999999999</v>
      </c>
      <c r="F18" s="168">
        <v>43.136000000000003</v>
      </c>
      <c r="G18" s="168">
        <v>141.482</v>
      </c>
      <c r="H18" s="168">
        <v>325.15899999999999</v>
      </c>
      <c r="I18" s="168">
        <v>280.58999999999997</v>
      </c>
      <c r="J18" s="168">
        <v>309.38499999999999</v>
      </c>
      <c r="K18" s="168">
        <v>709.81899999999996</v>
      </c>
      <c r="L18" s="168">
        <v>669.97799999999995</v>
      </c>
      <c r="M18" s="168">
        <v>608.00199999999995</v>
      </c>
      <c r="N18" s="168">
        <v>793.36699999999996</v>
      </c>
      <c r="O18" s="168">
        <v>733.40899999999999</v>
      </c>
      <c r="P18" s="168">
        <v>765.61300000000006</v>
      </c>
      <c r="Q18" s="168">
        <v>739</v>
      </c>
      <c r="R18" s="168">
        <v>767.17702451128673</v>
      </c>
      <c r="S18" s="168">
        <v>812.49344973567349</v>
      </c>
      <c r="T18" s="168">
        <v>824.90191952749103</v>
      </c>
      <c r="U18" s="169">
        <v>780.18914325677088</v>
      </c>
    </row>
    <row r="19" spans="1:21" x14ac:dyDescent="0.25">
      <c r="A19" s="221"/>
      <c r="B19" s="46"/>
      <c r="C19" s="221"/>
      <c r="D19" s="246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9"/>
    </row>
    <row r="20" spans="1:21" x14ac:dyDescent="0.25">
      <c r="A20" s="221"/>
      <c r="B20" s="46" t="s">
        <v>56</v>
      </c>
      <c r="C20" s="221"/>
      <c r="D20" s="246" t="s">
        <v>117</v>
      </c>
      <c r="E20" s="247">
        <f>1000*'Verejná správa'!C15-'Atypické základne'!E18</f>
        <v>3290.0510000000004</v>
      </c>
      <c r="F20" s="248">
        <f>1000*'Verejná správa'!D15-'Atypické základne'!F18</f>
        <v>3874.1540000000005</v>
      </c>
      <c r="G20" s="248">
        <f>1000*'Verejná správa'!E15-'Atypické základne'!G18</f>
        <v>3925.4179999999997</v>
      </c>
      <c r="H20" s="248">
        <f>1000*'Verejná správa'!F15-'Atypické základne'!H18</f>
        <v>3879.5100000000007</v>
      </c>
      <c r="I20" s="248">
        <f>1000*'Verejná správa'!G15-'Atypické základne'!I18</f>
        <v>4008.5689999999995</v>
      </c>
      <c r="J20" s="248">
        <f>1000*'Verejná správa'!H15-'Atypické základne'!J18</f>
        <v>3983.2310000000007</v>
      </c>
      <c r="K20" s="248">
        <f>1000*'Verejná správa'!I15-'Atypické základne'!K18</f>
        <v>3680.3110000000001</v>
      </c>
      <c r="L20" s="248">
        <f>1000*'Verejná správa'!J15-'Atypické základne'!L18</f>
        <v>4074.0289999999995</v>
      </c>
      <c r="M20" s="248">
        <f>1000*'Verejná správa'!K15-'Atypické základne'!M18</f>
        <v>3930.4589999999994</v>
      </c>
      <c r="N20" s="248">
        <f>1000*'Verejná správa'!L15-'Atypické základne'!N18</f>
        <v>4108.3950000000004</v>
      </c>
      <c r="O20" s="248">
        <f>1000*'Verejná správa'!M15-'Atypické základne'!O18</f>
        <v>4276.2470000000012</v>
      </c>
      <c r="P20" s="248">
        <f>1000*'Verejná správa'!N15-'Atypické základne'!P18</f>
        <v>4492.3739999999998</v>
      </c>
      <c r="Q20" s="248">
        <f>1000*'Verejná správa'!O15-'Atypické základne'!Q18</f>
        <v>4775.116</v>
      </c>
      <c r="R20" s="248">
        <f>1000*'Verejná správa'!P15-'Atypické základne'!R18</f>
        <v>4899.6343143791355</v>
      </c>
      <c r="S20" s="248">
        <f>1000*'Verejná správa'!Q15-'Atypické základne'!S18</f>
        <v>4139.1829142093065</v>
      </c>
      <c r="T20" s="248">
        <f>1000*'Verejná správa'!R15-'Atypické základne'!T18</f>
        <v>4671.4299160701767</v>
      </c>
      <c r="U20" s="249">
        <f>1000*'Verejná správa'!S15-'Atypické základne'!U18</f>
        <v>4551.8640761881188</v>
      </c>
    </row>
    <row r="21" spans="1:21" x14ac:dyDescent="0.25">
      <c r="A21" s="221"/>
      <c r="B21" s="46"/>
      <c r="C21" s="221"/>
      <c r="D21" s="246"/>
      <c r="E21" s="167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9"/>
    </row>
    <row r="22" spans="1:21" x14ac:dyDescent="0.25">
      <c r="A22" s="221"/>
      <c r="B22" s="46" t="s">
        <v>112</v>
      </c>
      <c r="C22" s="221"/>
      <c r="D22" s="246"/>
      <c r="E22" s="167">
        <v>461.69299999999998</v>
      </c>
      <c r="F22" s="168">
        <v>433.524</v>
      </c>
      <c r="G22" s="168">
        <v>196.024</v>
      </c>
      <c r="H22" s="168">
        <v>566.81200000000001</v>
      </c>
      <c r="I22" s="168">
        <v>352.44799999999998</v>
      </c>
      <c r="J22" s="168">
        <v>538.94200000000001</v>
      </c>
      <c r="K22" s="168">
        <v>1178.548</v>
      </c>
      <c r="L22" s="168">
        <v>1847.6220000000001</v>
      </c>
      <c r="M22" s="168">
        <v>865.303</v>
      </c>
      <c r="N22" s="168">
        <v>775.048</v>
      </c>
      <c r="O22" s="168">
        <v>988.65200000000004</v>
      </c>
      <c r="P22" s="168">
        <v>785.28300000000002</v>
      </c>
      <c r="Q22" s="168">
        <v>830.11800000000005</v>
      </c>
      <c r="R22" s="168">
        <v>981.1531673137905</v>
      </c>
      <c r="S22" s="168">
        <v>1179.9845286032187</v>
      </c>
      <c r="T22" s="168">
        <v>1474.9838949777886</v>
      </c>
      <c r="U22" s="169">
        <v>815</v>
      </c>
    </row>
    <row r="23" spans="1:21" x14ac:dyDescent="0.25">
      <c r="A23" s="221"/>
      <c r="B23" s="46"/>
      <c r="C23" s="221"/>
      <c r="D23" s="246"/>
      <c r="E23" s="16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9"/>
    </row>
    <row r="24" spans="1:21" x14ac:dyDescent="0.25">
      <c r="A24" s="221"/>
      <c r="B24" s="46" t="s">
        <v>113</v>
      </c>
      <c r="C24" s="221"/>
      <c r="D24" s="246" t="s">
        <v>117</v>
      </c>
      <c r="E24" s="247">
        <f>1000*'Verejná správa'!C12-'Atypické základne'!E22</f>
        <v>1875.5800000000002</v>
      </c>
      <c r="F24" s="248">
        <f>1000*'Verejná správa'!D12-'Atypické základne'!F22</f>
        <v>2081.8930000000005</v>
      </c>
      <c r="G24" s="248">
        <f>1000*'Verejná správa'!E12-'Atypické základne'!G22</f>
        <v>2299.29</v>
      </c>
      <c r="H24" s="248">
        <f>1000*'Verejná správa'!F12-'Atypické základne'!H22</f>
        <v>2098.0880000000002</v>
      </c>
      <c r="I24" s="248">
        <f>1000*'Verejná správa'!G12-'Atypické základne'!I22</f>
        <v>2030.3870000000002</v>
      </c>
      <c r="J24" s="248">
        <f>1000*'Verejná správa'!H12-'Atypické základne'!J22</f>
        <v>1974.4870000000001</v>
      </c>
      <c r="K24" s="248">
        <f>1000*'Verejná správa'!I12-'Atypické základne'!K22</f>
        <v>1960.4999999999998</v>
      </c>
      <c r="L24" s="248">
        <f>1000*'Verejná správa'!J12-'Atypické základne'!L22</f>
        <v>3249.0409999999993</v>
      </c>
      <c r="M24" s="248">
        <f>1000*'Verejná správa'!K12-'Atypické základne'!M22</f>
        <v>1893.3900000000003</v>
      </c>
      <c r="N24" s="248">
        <f>1000*'Verejná správa'!L12-'Atypické základne'!N22</f>
        <v>2070.4459999999999</v>
      </c>
      <c r="O24" s="248">
        <f>1000*'Verejná správa'!M12-'Atypické základne'!O22</f>
        <v>2361.201</v>
      </c>
      <c r="P24" s="248">
        <f>1000*'Verejná správa'!N12-'Atypické základne'!P22</f>
        <v>2568.788</v>
      </c>
      <c r="Q24" s="248">
        <f>1000*'Verejná správa'!O12-'Atypické základne'!Q22</f>
        <v>2362.4490000000001</v>
      </c>
      <c r="R24" s="248">
        <f>1000*'Verejná správa'!P12-'Atypické základne'!R22</f>
        <v>2298.4401943744742</v>
      </c>
      <c r="S24" s="248">
        <f>1000*'Verejná správa'!Q12-'Atypické základne'!S22-101</f>
        <v>4117.6651136622559</v>
      </c>
      <c r="T24" s="248">
        <f>1000*'Verejná správa'!R12-'Atypické základne'!T22-606</f>
        <v>5263.8803147412391</v>
      </c>
      <c r="U24" s="249">
        <f>1000*'Verejná správa'!S12-'Atypické základne'!U22-558</f>
        <v>4366.3526811907559</v>
      </c>
    </row>
    <row r="25" spans="1:21" x14ac:dyDescent="0.25">
      <c r="A25" s="243"/>
      <c r="B25" s="257"/>
      <c r="C25" s="243"/>
      <c r="D25" s="258"/>
      <c r="E25" s="259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1"/>
    </row>
  </sheetData>
  <mergeCells count="3">
    <mergeCell ref="A2:T2"/>
    <mergeCell ref="A3:T3"/>
    <mergeCell ref="A1:T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="80" zoomScaleNormal="80" workbookViewId="0">
      <selection activeCell="Q35" sqref="Q35"/>
    </sheetView>
  </sheetViews>
  <sheetFormatPr defaultColWidth="9.140625" defaultRowHeight="15.75" x14ac:dyDescent="0.25"/>
  <cols>
    <col min="1" max="1" width="5.7109375" style="264" customWidth="1"/>
    <col min="2" max="2" width="75.7109375" style="264" customWidth="1"/>
    <col min="3" max="3" width="9.140625" style="278" customWidth="1"/>
    <col min="4" max="22" width="9.140625" style="264" customWidth="1"/>
    <col min="23" max="16384" width="9.140625" style="264"/>
  </cols>
  <sheetData>
    <row r="1" spans="1:22" x14ac:dyDescent="0.25">
      <c r="A1" s="403" t="str">
        <f>'Súhrnné indikátory'!A1:M1</f>
        <v>56. zasadnutie Výboru pre makroekonomické prognózy, 16.6.2021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5"/>
      <c r="R1" s="405"/>
      <c r="S1" s="405"/>
      <c r="T1" s="405"/>
      <c r="U1" s="405"/>
      <c r="V1" s="405"/>
    </row>
    <row r="2" spans="1:22" ht="18.75" x14ac:dyDescent="0.3">
      <c r="A2" s="406" t="s">
        <v>133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</row>
    <row r="3" spans="1:22" x14ac:dyDescent="0.25">
      <c r="A3" s="408" t="s">
        <v>61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</row>
    <row r="4" spans="1:22" s="198" customFormat="1" x14ac:dyDescent="0.25">
      <c r="A4" s="265"/>
      <c r="B4" s="266"/>
      <c r="C4" s="268"/>
      <c r="D4" s="268"/>
      <c r="E4" s="268"/>
      <c r="F4" s="269"/>
      <c r="G4" s="268"/>
      <c r="H4" s="268"/>
      <c r="I4" s="268"/>
      <c r="J4" s="269"/>
      <c r="K4" s="268"/>
      <c r="L4" s="268"/>
      <c r="M4" s="268"/>
      <c r="N4" s="269"/>
      <c r="O4" s="268"/>
      <c r="P4" s="268"/>
      <c r="Q4" s="268"/>
      <c r="R4" s="269"/>
      <c r="S4" s="268"/>
      <c r="T4" s="268"/>
      <c r="U4" s="268"/>
      <c r="V4" s="269"/>
    </row>
    <row r="5" spans="1:22" s="198" customFormat="1" x14ac:dyDescent="0.25">
      <c r="A5" s="270"/>
      <c r="B5" s="152"/>
      <c r="C5" s="271">
        <v>2020</v>
      </c>
      <c r="D5" s="271">
        <v>2020</v>
      </c>
      <c r="E5" s="271">
        <v>2020</v>
      </c>
      <c r="F5" s="272">
        <v>2020</v>
      </c>
      <c r="G5" s="271">
        <v>2021</v>
      </c>
      <c r="H5" s="271">
        <v>2021</v>
      </c>
      <c r="I5" s="271">
        <v>2021</v>
      </c>
      <c r="J5" s="272">
        <v>2021</v>
      </c>
      <c r="K5" s="271">
        <v>2022</v>
      </c>
      <c r="L5" s="271">
        <v>2022</v>
      </c>
      <c r="M5" s="271">
        <v>2022</v>
      </c>
      <c r="N5" s="272">
        <v>2022</v>
      </c>
      <c r="O5" s="271">
        <v>2023</v>
      </c>
      <c r="P5" s="271">
        <v>2023</v>
      </c>
      <c r="Q5" s="271">
        <v>2023</v>
      </c>
      <c r="R5" s="272">
        <v>2023</v>
      </c>
      <c r="S5" s="307">
        <v>2024</v>
      </c>
      <c r="T5" s="271">
        <v>2024</v>
      </c>
      <c r="U5" s="271">
        <v>2024</v>
      </c>
      <c r="V5" s="272">
        <v>2024</v>
      </c>
    </row>
    <row r="6" spans="1:22" s="198" customFormat="1" x14ac:dyDescent="0.25">
      <c r="A6" s="273"/>
      <c r="B6" s="174"/>
      <c r="C6" s="5" t="s">
        <v>0</v>
      </c>
      <c r="D6" s="5" t="s">
        <v>1</v>
      </c>
      <c r="E6" s="5" t="s">
        <v>2</v>
      </c>
      <c r="F6" s="3" t="s">
        <v>3</v>
      </c>
      <c r="G6" s="5" t="s">
        <v>0</v>
      </c>
      <c r="H6" s="5" t="s">
        <v>1</v>
      </c>
      <c r="I6" s="5" t="s">
        <v>2</v>
      </c>
      <c r="J6" s="3" t="s">
        <v>3</v>
      </c>
      <c r="K6" s="5" t="s">
        <v>0</v>
      </c>
      <c r="L6" s="5" t="s">
        <v>1</v>
      </c>
      <c r="M6" s="5" t="s">
        <v>2</v>
      </c>
      <c r="N6" s="3" t="s">
        <v>3</v>
      </c>
      <c r="O6" s="5" t="s">
        <v>0</v>
      </c>
      <c r="P6" s="5" t="s">
        <v>1</v>
      </c>
      <c r="Q6" s="5" t="s">
        <v>2</v>
      </c>
      <c r="R6" s="3" t="s">
        <v>3</v>
      </c>
      <c r="S6" s="2" t="s">
        <v>0</v>
      </c>
      <c r="T6" s="5" t="s">
        <v>1</v>
      </c>
      <c r="U6" s="5" t="s">
        <v>2</v>
      </c>
      <c r="V6" s="3" t="s">
        <v>3</v>
      </c>
    </row>
    <row r="7" spans="1:22" x14ac:dyDescent="0.25">
      <c r="A7" s="270"/>
      <c r="B7" s="272"/>
      <c r="C7" s="293"/>
      <c r="D7" s="294"/>
      <c r="E7" s="294"/>
      <c r="F7" s="295"/>
      <c r="G7" s="293"/>
      <c r="H7" s="294"/>
      <c r="I7" s="294"/>
      <c r="J7" s="295"/>
      <c r="K7" s="293"/>
      <c r="L7" s="294"/>
      <c r="M7" s="294"/>
      <c r="N7" s="295"/>
      <c r="O7" s="293"/>
      <c r="P7" s="294"/>
      <c r="Q7" s="294"/>
      <c r="R7" s="295"/>
      <c r="S7" s="293"/>
      <c r="T7" s="294"/>
      <c r="U7" s="294"/>
      <c r="V7" s="295"/>
    </row>
    <row r="8" spans="1:22" x14ac:dyDescent="0.25">
      <c r="A8" s="270"/>
      <c r="B8" s="154" t="s">
        <v>120</v>
      </c>
      <c r="C8" s="290">
        <v>2.7600041337341619</v>
      </c>
      <c r="D8" s="291">
        <v>1.9303274540294124</v>
      </c>
      <c r="E8" s="291">
        <v>1.5117456061584988</v>
      </c>
      <c r="F8" s="292">
        <v>1.5400380732498276</v>
      </c>
      <c r="G8" s="290">
        <v>0.98793022133203401</v>
      </c>
      <c r="H8" s="291">
        <v>1.5748486647142064</v>
      </c>
      <c r="I8" s="291">
        <v>1.7206359694361069</v>
      </c>
      <c r="J8" s="292">
        <v>1.7725164925594432</v>
      </c>
      <c r="K8" s="290">
        <v>3.1531189219129887</v>
      </c>
      <c r="L8" s="291">
        <v>2.8360217959055243</v>
      </c>
      <c r="M8" s="291">
        <v>2.7594192306292396</v>
      </c>
      <c r="N8" s="292">
        <v>2.6843332656575702</v>
      </c>
      <c r="O8" s="290">
        <v>2.2343293619042033</v>
      </c>
      <c r="P8" s="291">
        <v>2.4885587332517063</v>
      </c>
      <c r="Q8" s="291">
        <v>2.5198149273807022</v>
      </c>
      <c r="R8" s="292">
        <v>2.4851196079182474</v>
      </c>
      <c r="S8" s="290">
        <v>1.1204252327879287</v>
      </c>
      <c r="T8" s="291">
        <v>0.88889149050776428</v>
      </c>
      <c r="U8" s="291">
        <v>0.85289233460806435</v>
      </c>
      <c r="V8" s="292">
        <v>0.85013279739158609</v>
      </c>
    </row>
    <row r="9" spans="1:22" x14ac:dyDescent="0.25">
      <c r="A9" s="270"/>
      <c r="B9" s="274" t="s">
        <v>57</v>
      </c>
      <c r="C9" s="412">
        <f t="shared" ref="C9" si="0">AVERAGE(C8:D8)</f>
        <v>2.3451657938817871</v>
      </c>
      <c r="D9" s="413"/>
      <c r="E9" s="413">
        <f t="shared" ref="E9" si="1">AVERAGE(E8:F8)</f>
        <v>1.5258918397041632</v>
      </c>
      <c r="F9" s="414"/>
      <c r="G9" s="412">
        <f t="shared" ref="G9" si="2">AVERAGE(G8:H8)</f>
        <v>1.2813894430231203</v>
      </c>
      <c r="H9" s="413"/>
      <c r="I9" s="413">
        <f t="shared" ref="I9" si="3">AVERAGE(I8:J8)</f>
        <v>1.746576230997775</v>
      </c>
      <c r="J9" s="414"/>
      <c r="K9" s="412">
        <f t="shared" ref="K9" si="4">AVERAGE(K8:L8)</f>
        <v>2.9945703589092565</v>
      </c>
      <c r="L9" s="413"/>
      <c r="M9" s="413">
        <f t="shared" ref="M9" si="5">AVERAGE(M8:N8)</f>
        <v>2.7218762481434049</v>
      </c>
      <c r="N9" s="414"/>
      <c r="O9" s="412">
        <f t="shared" ref="O9" si="6">AVERAGE(O8:P8)</f>
        <v>2.3614440475779546</v>
      </c>
      <c r="P9" s="413"/>
      <c r="Q9" s="413">
        <f t="shared" ref="Q9" si="7">AVERAGE(Q8:R8)</f>
        <v>2.5024672676494748</v>
      </c>
      <c r="R9" s="414"/>
      <c r="S9" s="412">
        <f t="shared" ref="S9" si="8">AVERAGE(S8:T8)</f>
        <v>1.0046583616478464</v>
      </c>
      <c r="T9" s="413"/>
      <c r="U9" s="413">
        <f t="shared" ref="U9" si="9">AVERAGE(U8:V8)</f>
        <v>0.85151256599982528</v>
      </c>
      <c r="V9" s="414"/>
    </row>
    <row r="10" spans="1:22" x14ac:dyDescent="0.25">
      <c r="A10" s="270"/>
      <c r="B10" s="154"/>
      <c r="C10" s="296"/>
      <c r="D10" s="297"/>
      <c r="E10" s="297"/>
      <c r="F10" s="298"/>
      <c r="G10" s="296"/>
      <c r="H10" s="297"/>
      <c r="I10" s="297"/>
      <c r="J10" s="298"/>
      <c r="K10" s="296"/>
      <c r="L10" s="297"/>
      <c r="M10" s="297"/>
      <c r="N10" s="298"/>
      <c r="O10" s="296"/>
      <c r="P10" s="297"/>
      <c r="Q10" s="297"/>
      <c r="R10" s="298"/>
      <c r="S10" s="344"/>
      <c r="T10" s="342"/>
      <c r="U10" s="342"/>
      <c r="V10" s="343"/>
    </row>
    <row r="11" spans="1:22" x14ac:dyDescent="0.25">
      <c r="A11" s="270"/>
      <c r="B11" s="154" t="s">
        <v>43</v>
      </c>
      <c r="C11" s="290">
        <v>2.9390288426432987</v>
      </c>
      <c r="D11" s="291">
        <v>2.2973950795947884</v>
      </c>
      <c r="E11" s="291">
        <v>1.7660839790953231</v>
      </c>
      <c r="F11" s="292">
        <v>1.6715827338129374</v>
      </c>
      <c r="G11" s="290">
        <v>0.6611101259088592</v>
      </c>
      <c r="H11" s="291">
        <v>1.1051114343553214</v>
      </c>
      <c r="I11" s="291">
        <v>1.4435457735616719</v>
      </c>
      <c r="J11" s="292">
        <v>1.5445978798704241</v>
      </c>
      <c r="K11" s="290">
        <v>3.1587069620668817</v>
      </c>
      <c r="L11" s="291">
        <v>2.8470642838233529</v>
      </c>
      <c r="M11" s="291">
        <v>2.7767852794415848</v>
      </c>
      <c r="N11" s="292">
        <v>2.7070886204842104</v>
      </c>
      <c r="O11" s="290">
        <v>2.260694850099032</v>
      </c>
      <c r="P11" s="291">
        <v>2.5189655397311883</v>
      </c>
      <c r="Q11" s="291">
        <v>2.5537946719123683</v>
      </c>
      <c r="R11" s="292">
        <v>2.5215987325800437</v>
      </c>
      <c r="S11" s="290">
        <v>1.1585801331088108</v>
      </c>
      <c r="T11" s="291">
        <v>0.92734165333001606</v>
      </c>
      <c r="U11" s="291">
        <v>0.89072214686214402</v>
      </c>
      <c r="V11" s="292">
        <v>0.88667529983328386</v>
      </c>
    </row>
    <row r="12" spans="1:22" x14ac:dyDescent="0.25">
      <c r="A12" s="270"/>
      <c r="B12" s="274" t="s">
        <v>57</v>
      </c>
      <c r="C12" s="412">
        <f t="shared" ref="C12" si="10">AVERAGE(C11:D11)</f>
        <v>2.6182119611190435</v>
      </c>
      <c r="D12" s="413"/>
      <c r="E12" s="413">
        <f t="shared" ref="E12" si="11">AVERAGE(E11:F11)</f>
        <v>1.7188333564541303</v>
      </c>
      <c r="F12" s="414"/>
      <c r="G12" s="412">
        <f t="shared" ref="G12" si="12">AVERAGE(G11:H11)</f>
        <v>0.88311078013209032</v>
      </c>
      <c r="H12" s="413"/>
      <c r="I12" s="413">
        <f t="shared" ref="I12" si="13">AVERAGE(I11:J11)</f>
        <v>1.494071826716048</v>
      </c>
      <c r="J12" s="414"/>
      <c r="K12" s="412">
        <f t="shared" ref="K12" si="14">AVERAGE(K11:L11)</f>
        <v>3.0028856229451173</v>
      </c>
      <c r="L12" s="413"/>
      <c r="M12" s="413">
        <f t="shared" ref="M12" si="15">AVERAGE(M11:N11)</f>
        <v>2.7419369499628976</v>
      </c>
      <c r="N12" s="414"/>
      <c r="O12" s="412">
        <f t="shared" ref="O12" si="16">AVERAGE(O11:P11)</f>
        <v>2.3898301949151102</v>
      </c>
      <c r="P12" s="413"/>
      <c r="Q12" s="413">
        <f t="shared" ref="Q12" si="17">AVERAGE(Q11:R11)</f>
        <v>2.537696702246206</v>
      </c>
      <c r="R12" s="414"/>
      <c r="S12" s="412">
        <f t="shared" ref="S12" si="18">AVERAGE(S11:T11)</f>
        <v>1.0429608932194134</v>
      </c>
      <c r="T12" s="413"/>
      <c r="U12" s="413">
        <f t="shared" ref="U12" si="19">AVERAGE(U11:V11)</f>
        <v>0.88869872334771394</v>
      </c>
      <c r="V12" s="414"/>
    </row>
    <row r="13" spans="1:22" x14ac:dyDescent="0.25">
      <c r="A13" s="270"/>
      <c r="B13" s="198"/>
      <c r="C13" s="296"/>
      <c r="D13" s="297"/>
      <c r="E13" s="297"/>
      <c r="F13" s="298"/>
      <c r="G13" s="296"/>
      <c r="H13" s="297"/>
      <c r="I13" s="297"/>
      <c r="J13" s="298"/>
      <c r="K13" s="296"/>
      <c r="L13" s="297"/>
      <c r="M13" s="297"/>
      <c r="N13" s="298"/>
      <c r="O13" s="296"/>
      <c r="P13" s="297"/>
      <c r="Q13" s="297"/>
      <c r="R13" s="298"/>
      <c r="S13" s="344"/>
      <c r="T13" s="342"/>
      <c r="U13" s="342"/>
      <c r="V13" s="343"/>
    </row>
    <row r="14" spans="1:22" x14ac:dyDescent="0.25">
      <c r="A14" s="270"/>
      <c r="B14" s="198" t="s">
        <v>182</v>
      </c>
      <c r="C14" s="290">
        <v>6.1583577712609916</v>
      </c>
      <c r="D14" s="291">
        <v>-1.1807447774750179</v>
      </c>
      <c r="E14" s="291">
        <v>4.2134831460674205</v>
      </c>
      <c r="F14" s="292">
        <v>5.7774001699235411</v>
      </c>
      <c r="G14" s="290">
        <v>3.4990791896869267</v>
      </c>
      <c r="H14" s="291">
        <v>11.09533359884094</v>
      </c>
      <c r="I14" s="291">
        <v>5.4326599342762183</v>
      </c>
      <c r="J14" s="292">
        <v>4.8913597438199119</v>
      </c>
      <c r="K14" s="290">
        <v>5.3463987622127451</v>
      </c>
      <c r="L14" s="291">
        <v>3.8229402623564335</v>
      </c>
      <c r="M14" s="291">
        <v>3.5144003917311428</v>
      </c>
      <c r="N14" s="292">
        <v>3.7120954696419073</v>
      </c>
      <c r="O14" s="290">
        <v>4.5816446119240961</v>
      </c>
      <c r="P14" s="291">
        <v>5.0466749921292298</v>
      </c>
      <c r="Q14" s="291">
        <v>5.1077974007835758</v>
      </c>
      <c r="R14" s="292">
        <v>4.7225593210272532</v>
      </c>
      <c r="S14" s="290">
        <v>4.581843371808958</v>
      </c>
      <c r="T14" s="291">
        <v>4.6292802862970106</v>
      </c>
      <c r="U14" s="291">
        <v>4.7291027420009346</v>
      </c>
      <c r="V14" s="292">
        <v>4.6912921337250779</v>
      </c>
    </row>
    <row r="15" spans="1:22" x14ac:dyDescent="0.25">
      <c r="A15" s="270"/>
      <c r="B15" s="274" t="s">
        <v>57</v>
      </c>
      <c r="C15" s="412">
        <f t="shared" ref="C15" si="20">AVERAGE(C14:D14)</f>
        <v>2.4888064968929866</v>
      </c>
      <c r="D15" s="413"/>
      <c r="E15" s="413">
        <f t="shared" ref="E15" si="21">AVERAGE(E14:F14)</f>
        <v>4.9954416579954808</v>
      </c>
      <c r="F15" s="414"/>
      <c r="G15" s="412">
        <f t="shared" ref="G15" si="22">AVERAGE(G14:H14)</f>
        <v>7.2972063942639327</v>
      </c>
      <c r="H15" s="413"/>
      <c r="I15" s="413">
        <f t="shared" ref="I15" si="23">AVERAGE(I14:J14)</f>
        <v>5.1620098390480651</v>
      </c>
      <c r="J15" s="414"/>
      <c r="K15" s="412">
        <f t="shared" ref="K15" si="24">AVERAGE(K14:L14)</f>
        <v>4.5846695122845897</v>
      </c>
      <c r="L15" s="413"/>
      <c r="M15" s="413">
        <f t="shared" ref="M15" si="25">AVERAGE(M14:N14)</f>
        <v>3.6132479306865251</v>
      </c>
      <c r="N15" s="414"/>
      <c r="O15" s="412">
        <f t="shared" ref="O15" si="26">AVERAGE(O14:P14)</f>
        <v>4.8141598020266629</v>
      </c>
      <c r="P15" s="413"/>
      <c r="Q15" s="413">
        <f t="shared" ref="Q15" si="27">AVERAGE(Q14:R14)</f>
        <v>4.9151783609054149</v>
      </c>
      <c r="R15" s="414"/>
      <c r="S15" s="412">
        <f t="shared" ref="S15" si="28">AVERAGE(S14:T14)</f>
        <v>4.6055618290529843</v>
      </c>
      <c r="T15" s="413"/>
      <c r="U15" s="413">
        <f t="shared" ref="U15" si="29">AVERAGE(U14:V14)</f>
        <v>4.7101974378630063</v>
      </c>
      <c r="V15" s="414"/>
    </row>
    <row r="16" spans="1:22" x14ac:dyDescent="0.25">
      <c r="A16" s="270"/>
      <c r="B16" s="275"/>
      <c r="C16" s="296"/>
      <c r="D16" s="297"/>
      <c r="E16" s="297"/>
      <c r="F16" s="298"/>
      <c r="G16" s="296"/>
      <c r="H16" s="297"/>
      <c r="I16" s="297"/>
      <c r="J16" s="298"/>
      <c r="K16" s="296"/>
      <c r="L16" s="297"/>
      <c r="M16" s="297"/>
      <c r="N16" s="298"/>
      <c r="O16" s="296"/>
      <c r="P16" s="297"/>
      <c r="Q16" s="297"/>
      <c r="R16" s="298"/>
      <c r="S16" s="344"/>
      <c r="T16" s="342"/>
      <c r="U16" s="342"/>
      <c r="V16" s="343"/>
    </row>
    <row r="17" spans="1:22" x14ac:dyDescent="0.25">
      <c r="A17" s="270"/>
      <c r="B17" s="198" t="s">
        <v>183</v>
      </c>
      <c r="C17" s="296">
        <f>100*((1+'Polročné údaje'!C14/100)/(1+'Polročné údaje'!C8/100)-1)</f>
        <v>3.3070781440453612</v>
      </c>
      <c r="D17" s="297">
        <f>100*((1+'Polročné údaje'!D14/100)/(1+'Polročné údaje'!D8/100)-1)</f>
        <v>-3.0521556333737099</v>
      </c>
      <c r="E17" s="297">
        <f>100*((1+'Polročné údaje'!E14/100)/(1+'Polročné údaje'!E8/100)-1)</f>
        <v>2.6615023944037253</v>
      </c>
      <c r="F17" s="298">
        <f>100*((1+'Polročné údaje'!F14/100)/(1+'Polročné údaje'!F8/100)-1)</f>
        <v>4.1730948471941032</v>
      </c>
      <c r="G17" s="296">
        <f>100*((1+'Polročné údaje'!G14/100)/(1+'Polročné údaje'!G8/100)-1)</f>
        <v>2.4865832608424565</v>
      </c>
      <c r="H17" s="297">
        <f>100*((1+'Polročné údaje'!H14/100)/(1+'Polročné údaje'!H8/100)-1)</f>
        <v>9.3728763166093021</v>
      </c>
      <c r="I17" s="297">
        <f>100*((1+'Polročné údaje'!I14/100)/(1+'Polročné údaje'!I8/100)-1)</f>
        <v>3.6492339331769985</v>
      </c>
      <c r="J17" s="298">
        <f>100*((1+'Polročné údaje'!J14/100)/(1+'Polročné údaje'!J8/100)-1)</f>
        <v>3.0645240569328713</v>
      </c>
      <c r="K17" s="296">
        <f>100*((1+'Polročné údaje'!K14/100)/(1+'Polročné údaje'!K8/100)-1)</f>
        <v>2.1262370573206457</v>
      </c>
      <c r="L17" s="297">
        <f>100*((1+'Polročné údaje'!L14/100)/(1+'Polročné údaje'!L8/100)-1)</f>
        <v>0.95970113313952332</v>
      </c>
      <c r="M17" s="297">
        <f>100*((1+'Polročné údaje'!M14/100)/(1+'Polročné údaje'!M8/100)-1)</f>
        <v>0.7347075010296189</v>
      </c>
      <c r="N17" s="298">
        <f>100*((1+'Polročné údaje'!N14/100)/(1+'Polročné údaje'!N8/100)-1)</f>
        <v>1.0008948505565884</v>
      </c>
      <c r="O17" s="296">
        <f>100*((1+'Polročné údaje'!O14/100)/(1+'Polročné údaje'!O8/100)-1)</f>
        <v>2.2960147189996505</v>
      </c>
      <c r="P17" s="297">
        <f>100*((1+'Polročné údaje'!P14/100)/(1+'Polročné údaje'!P8/100)-1)</f>
        <v>2.4960017883904007</v>
      </c>
      <c r="Q17" s="297">
        <f>100*((1+'Polročné údaje'!Q14/100)/(1+'Polročné údaje'!Q8/100)-1)</f>
        <v>2.524372947060094</v>
      </c>
      <c r="R17" s="298">
        <f>100*((1+'Polročné údaje'!R14/100)/(1+'Polročné údaje'!R8/100)-1)</f>
        <v>2.1831849556978478</v>
      </c>
      <c r="S17" s="344">
        <f>100*((1+'Polročné údaje'!S14/100)/(1+'Polročné údaje'!S8/100)-1)</f>
        <v>3.4230652522005744</v>
      </c>
      <c r="T17" s="342">
        <f>100*((1+'Polročné údaje'!T14/100)/(1+'Polročné údaje'!T8/100)-1)</f>
        <v>3.7074337328219631</v>
      </c>
      <c r="U17" s="342">
        <f>100*((1+'Polročné údaje'!U14/100)/(1+'Polročné údaje'!U8/100)-1)</f>
        <v>3.8434300867965732</v>
      </c>
      <c r="V17" s="343">
        <f>100*((1+'Polročné údaje'!V14/100)/(1+'Polročné údaje'!V8/100)-1)</f>
        <v>3.8087796513371019</v>
      </c>
    </row>
    <row r="18" spans="1:22" x14ac:dyDescent="0.25">
      <c r="A18" s="270"/>
      <c r="B18" s="274" t="s">
        <v>57</v>
      </c>
      <c r="C18" s="412">
        <f t="shared" ref="C18" si="30">AVERAGE(C17:D17)</f>
        <v>0.12746125533582564</v>
      </c>
      <c r="D18" s="413"/>
      <c r="E18" s="413">
        <f t="shared" ref="E18" si="31">AVERAGE(E17:F17)</f>
        <v>3.4172986207989142</v>
      </c>
      <c r="F18" s="414"/>
      <c r="G18" s="412">
        <f t="shared" ref="G18" si="32">AVERAGE(G17:H17)</f>
        <v>5.9297297887258793</v>
      </c>
      <c r="H18" s="413"/>
      <c r="I18" s="413">
        <f t="shared" ref="I18" si="33">AVERAGE(I17:J17)</f>
        <v>3.3568789950549349</v>
      </c>
      <c r="J18" s="414"/>
      <c r="K18" s="412">
        <f t="shared" ref="K18" si="34">AVERAGE(K17:L17)</f>
        <v>1.5429690952300845</v>
      </c>
      <c r="L18" s="413"/>
      <c r="M18" s="413">
        <f t="shared" ref="M18" si="35">AVERAGE(M17:N17)</f>
        <v>0.86780117579310367</v>
      </c>
      <c r="N18" s="414"/>
      <c r="O18" s="412">
        <f t="shared" ref="O18" si="36">AVERAGE(O17:P17)</f>
        <v>2.3960082536950256</v>
      </c>
      <c r="P18" s="413"/>
      <c r="Q18" s="413">
        <f t="shared" ref="Q18" si="37">AVERAGE(Q17:R17)</f>
        <v>2.3537789513789709</v>
      </c>
      <c r="R18" s="414"/>
      <c r="S18" s="412">
        <f t="shared" ref="S18" si="38">AVERAGE(S17:T17)</f>
        <v>3.5652494925112688</v>
      </c>
      <c r="T18" s="413"/>
      <c r="U18" s="413">
        <f t="shared" ref="U18" si="39">AVERAGE(U17:V17)</f>
        <v>3.8261048690668376</v>
      </c>
      <c r="V18" s="414"/>
    </row>
    <row r="19" spans="1:22" s="198" customFormat="1" x14ac:dyDescent="0.25">
      <c r="A19" s="273"/>
      <c r="B19" s="276"/>
      <c r="C19" s="299"/>
      <c r="D19" s="300"/>
      <c r="E19" s="300"/>
      <c r="F19" s="301"/>
      <c r="G19" s="299"/>
      <c r="H19" s="300"/>
      <c r="I19" s="300"/>
      <c r="J19" s="301"/>
      <c r="K19" s="299"/>
      <c r="L19" s="300"/>
      <c r="M19" s="300"/>
      <c r="N19" s="301"/>
      <c r="O19" s="299"/>
      <c r="P19" s="300"/>
      <c r="Q19" s="300"/>
      <c r="R19" s="301"/>
      <c r="S19" s="299"/>
      <c r="T19" s="300"/>
      <c r="U19" s="300"/>
      <c r="V19" s="301"/>
    </row>
    <row r="20" spans="1:22" s="198" customFormat="1" x14ac:dyDescent="0.25">
      <c r="C20" s="277"/>
    </row>
  </sheetData>
  <mergeCells count="43">
    <mergeCell ref="S18:T18"/>
    <mergeCell ref="U18:V18"/>
    <mergeCell ref="S9:T9"/>
    <mergeCell ref="U9:V9"/>
    <mergeCell ref="S12:T12"/>
    <mergeCell ref="U12:V12"/>
    <mergeCell ref="S15:T15"/>
    <mergeCell ref="U15:V15"/>
    <mergeCell ref="G18:H18"/>
    <mergeCell ref="I18:J18"/>
    <mergeCell ref="K18:L18"/>
    <mergeCell ref="M18:N18"/>
    <mergeCell ref="O18:P18"/>
    <mergeCell ref="C18:D18"/>
    <mergeCell ref="E18:F18"/>
    <mergeCell ref="K15:L15"/>
    <mergeCell ref="A1:V1"/>
    <mergeCell ref="A2:V2"/>
    <mergeCell ref="A3:V3"/>
    <mergeCell ref="E15:F15"/>
    <mergeCell ref="G15:H15"/>
    <mergeCell ref="I15:J15"/>
    <mergeCell ref="C15:D15"/>
    <mergeCell ref="I9:J9"/>
    <mergeCell ref="E12:F12"/>
    <mergeCell ref="G12:H12"/>
    <mergeCell ref="M15:N15"/>
    <mergeCell ref="E9:F9"/>
    <mergeCell ref="Q18:R18"/>
    <mergeCell ref="C12:D12"/>
    <mergeCell ref="Q15:R15"/>
    <mergeCell ref="Q9:R9"/>
    <mergeCell ref="O12:P12"/>
    <mergeCell ref="Q12:R12"/>
    <mergeCell ref="K9:L9"/>
    <mergeCell ref="M9:N9"/>
    <mergeCell ref="K12:L12"/>
    <mergeCell ref="M12:N12"/>
    <mergeCell ref="I12:J12"/>
    <mergeCell ref="G9:H9"/>
    <mergeCell ref="O15:P15"/>
    <mergeCell ref="O9:P9"/>
    <mergeCell ref="C9:D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="80" zoomScaleNormal="80" workbookViewId="0">
      <selection activeCell="V35" sqref="V35"/>
    </sheetView>
  </sheetViews>
  <sheetFormatPr defaultColWidth="9.140625" defaultRowHeight="15.75" x14ac:dyDescent="0.25"/>
  <cols>
    <col min="1" max="1" width="5.7109375" style="264" customWidth="1"/>
    <col min="2" max="2" width="75.7109375" style="264" customWidth="1"/>
    <col min="3" max="22" width="9.140625" style="264" customWidth="1"/>
    <col min="23" max="16384" width="9.140625" style="264"/>
  </cols>
  <sheetData>
    <row r="1" spans="1:22" x14ac:dyDescent="0.25">
      <c r="A1" s="401" t="str">
        <f>'Súhrnné indikátory'!A1:M1</f>
        <v>56. zasadnutie Výboru pre makroekonomické prognózy, 16.6.2021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402"/>
      <c r="R1" s="402"/>
      <c r="S1" s="402"/>
      <c r="T1" s="402"/>
      <c r="U1" s="402"/>
      <c r="V1" s="402"/>
    </row>
    <row r="2" spans="1:22" ht="18.75" x14ac:dyDescent="0.3">
      <c r="A2" s="406" t="s">
        <v>152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2" x14ac:dyDescent="0.25">
      <c r="A3" s="408" t="s">
        <v>61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</row>
    <row r="4" spans="1:22" s="198" customFormat="1" x14ac:dyDescent="0.25">
      <c r="A4" s="265"/>
      <c r="B4" s="266"/>
      <c r="C4" s="268"/>
      <c r="D4" s="268"/>
      <c r="E4" s="268"/>
      <c r="F4" s="269"/>
      <c r="G4" s="268"/>
      <c r="H4" s="268"/>
      <c r="I4" s="268"/>
      <c r="J4" s="269"/>
      <c r="K4" s="268"/>
      <c r="L4" s="268"/>
      <c r="M4" s="268"/>
      <c r="N4" s="269"/>
      <c r="O4" s="268"/>
      <c r="P4" s="268"/>
      <c r="Q4" s="268"/>
      <c r="R4" s="269"/>
      <c r="S4" s="268"/>
      <c r="T4" s="268"/>
      <c r="U4" s="268"/>
      <c r="V4" s="269"/>
    </row>
    <row r="5" spans="1:22" s="198" customFormat="1" x14ac:dyDescent="0.25">
      <c r="A5" s="270"/>
      <c r="B5" s="272"/>
      <c r="C5" s="271">
        <v>2020</v>
      </c>
      <c r="D5" s="271">
        <v>2020</v>
      </c>
      <c r="E5" s="271">
        <v>2020</v>
      </c>
      <c r="F5" s="272">
        <v>2020</v>
      </c>
      <c r="G5" s="271">
        <v>2021</v>
      </c>
      <c r="H5" s="271">
        <v>2021</v>
      </c>
      <c r="I5" s="271">
        <v>2021</v>
      </c>
      <c r="J5" s="272">
        <v>2021</v>
      </c>
      <c r="K5" s="271">
        <v>2022</v>
      </c>
      <c r="L5" s="271">
        <v>2022</v>
      </c>
      <c r="M5" s="271">
        <v>2022</v>
      </c>
      <c r="N5" s="272">
        <v>2022</v>
      </c>
      <c r="O5" s="271">
        <v>2023</v>
      </c>
      <c r="P5" s="271">
        <v>2023</v>
      </c>
      <c r="Q5" s="271">
        <v>2023</v>
      </c>
      <c r="R5" s="272">
        <v>2023</v>
      </c>
      <c r="S5" s="307">
        <v>2024</v>
      </c>
      <c r="T5" s="271">
        <v>2024</v>
      </c>
      <c r="U5" s="271">
        <v>2024</v>
      </c>
      <c r="V5" s="272">
        <v>2024</v>
      </c>
    </row>
    <row r="6" spans="1:22" s="198" customFormat="1" x14ac:dyDescent="0.25">
      <c r="A6" s="273"/>
      <c r="B6" s="174"/>
      <c r="C6" s="5" t="s">
        <v>0</v>
      </c>
      <c r="D6" s="5" t="s">
        <v>1</v>
      </c>
      <c r="E6" s="5" t="s">
        <v>2</v>
      </c>
      <c r="F6" s="3" t="s">
        <v>3</v>
      </c>
      <c r="G6" s="5" t="s">
        <v>0</v>
      </c>
      <c r="H6" s="5" t="s">
        <v>1</v>
      </c>
      <c r="I6" s="5" t="s">
        <v>2</v>
      </c>
      <c r="J6" s="3" t="s">
        <v>3</v>
      </c>
      <c r="K6" s="5" t="s">
        <v>0</v>
      </c>
      <c r="L6" s="5" t="s">
        <v>1</v>
      </c>
      <c r="M6" s="5" t="s">
        <v>2</v>
      </c>
      <c r="N6" s="3" t="s">
        <v>3</v>
      </c>
      <c r="O6" s="5" t="s">
        <v>0</v>
      </c>
      <c r="P6" s="5" t="s">
        <v>1</v>
      </c>
      <c r="Q6" s="5" t="s">
        <v>2</v>
      </c>
      <c r="R6" s="3" t="s">
        <v>3</v>
      </c>
      <c r="S6" s="2" t="s">
        <v>0</v>
      </c>
      <c r="T6" s="5" t="s">
        <v>1</v>
      </c>
      <c r="U6" s="5" t="s">
        <v>2</v>
      </c>
      <c r="V6" s="3" t="s">
        <v>3</v>
      </c>
    </row>
    <row r="7" spans="1:22" x14ac:dyDescent="0.25">
      <c r="A7" s="270"/>
      <c r="B7" s="272"/>
      <c r="C7" s="267"/>
      <c r="D7" s="268"/>
      <c r="E7" s="268"/>
      <c r="F7" s="269"/>
      <c r="G7" s="267"/>
      <c r="H7" s="268"/>
      <c r="I7" s="268"/>
      <c r="J7" s="269"/>
      <c r="K7" s="267"/>
      <c r="L7" s="268"/>
      <c r="M7" s="268"/>
      <c r="N7" s="269"/>
      <c r="O7" s="267"/>
      <c r="P7" s="268"/>
      <c r="Q7" s="268"/>
      <c r="R7" s="269"/>
      <c r="S7" s="267"/>
      <c r="T7" s="268"/>
      <c r="U7" s="268"/>
      <c r="V7" s="269"/>
    </row>
    <row r="8" spans="1:22" x14ac:dyDescent="0.25">
      <c r="A8" s="270"/>
      <c r="B8" s="154" t="s">
        <v>190</v>
      </c>
      <c r="C8" s="329">
        <v>21.492385000000002</v>
      </c>
      <c r="D8" s="330">
        <v>21.441694999999999</v>
      </c>
      <c r="E8" s="330">
        <v>24.410247999999999</v>
      </c>
      <c r="F8" s="331">
        <v>24.211006000000001</v>
      </c>
      <c r="G8" s="329">
        <v>21.672819</v>
      </c>
      <c r="H8" s="330">
        <v>24.081247215506668</v>
      </c>
      <c r="I8" s="330">
        <v>25.658326372611281</v>
      </c>
      <c r="J8" s="331">
        <v>25.62910216365653</v>
      </c>
      <c r="K8" s="329">
        <v>24.006066726453177</v>
      </c>
      <c r="L8" s="330">
        <v>26.005379306608997</v>
      </c>
      <c r="M8" s="330">
        <v>26.973017737658139</v>
      </c>
      <c r="N8" s="331">
        <v>26.836379114849585</v>
      </c>
      <c r="O8" s="329">
        <v>25.474945097991014</v>
      </c>
      <c r="P8" s="330">
        <v>27.955348043366548</v>
      </c>
      <c r="Q8" s="330">
        <v>28.989052602702646</v>
      </c>
      <c r="R8" s="331">
        <v>28.542608507625005</v>
      </c>
      <c r="S8" s="329">
        <v>26.407591330398805</v>
      </c>
      <c r="T8" s="330">
        <v>28.596901536918324</v>
      </c>
      <c r="U8" s="330">
        <v>29.537870623492076</v>
      </c>
      <c r="V8" s="331">
        <v>29.166512664218107</v>
      </c>
    </row>
    <row r="9" spans="1:22" x14ac:dyDescent="0.25">
      <c r="A9" s="270"/>
      <c r="B9" s="180" t="s">
        <v>23</v>
      </c>
      <c r="C9" s="279">
        <v>-0.48746471030711724</v>
      </c>
      <c r="D9" s="280">
        <v>-9.1321034674677328</v>
      </c>
      <c r="E9" s="280">
        <v>-0.4469604657322046</v>
      </c>
      <c r="F9" s="281">
        <v>0.10179694071685841</v>
      </c>
      <c r="G9" s="279">
        <v>0.83952525510777587</v>
      </c>
      <c r="H9" s="280">
        <v>12.310371057449832</v>
      </c>
      <c r="I9" s="280">
        <v>5.1129278678827106</v>
      </c>
      <c r="J9" s="281">
        <v>5.8572376697462625</v>
      </c>
      <c r="K9" s="279">
        <v>10.765778676291159</v>
      </c>
      <c r="L9" s="280">
        <v>7.9901679256185743</v>
      </c>
      <c r="M9" s="280">
        <v>5.123839123233731</v>
      </c>
      <c r="N9" s="281">
        <v>4.7105705985480695</v>
      </c>
      <c r="O9" s="279">
        <v>6.118779841260813</v>
      </c>
      <c r="P9" s="280">
        <v>7.4983283795517996</v>
      </c>
      <c r="Q9" s="280">
        <v>7.4742651513918013</v>
      </c>
      <c r="R9" s="281">
        <v>6.357897186775463</v>
      </c>
      <c r="S9" s="279">
        <v>3.6610333361673852</v>
      </c>
      <c r="T9" s="280">
        <v>2.2949222186629425</v>
      </c>
      <c r="U9" s="280">
        <v>1.8931906065059234</v>
      </c>
      <c r="V9" s="281">
        <v>2.1858694394607525</v>
      </c>
    </row>
    <row r="10" spans="1:22" x14ac:dyDescent="0.25">
      <c r="A10" s="270"/>
      <c r="B10" s="154" t="s">
        <v>191</v>
      </c>
      <c r="C10" s="329">
        <v>19.834529</v>
      </c>
      <c r="D10" s="330">
        <v>19.973338999999999</v>
      </c>
      <c r="E10" s="330">
        <v>22.622272000000002</v>
      </c>
      <c r="F10" s="331">
        <v>22.482500000000002</v>
      </c>
      <c r="G10" s="329">
        <v>19.871135000000002</v>
      </c>
      <c r="H10" s="330">
        <v>21.980850454355945</v>
      </c>
      <c r="I10" s="330">
        <v>23.447640980029778</v>
      </c>
      <c r="J10" s="331">
        <v>23.483649090884718</v>
      </c>
      <c r="K10" s="329">
        <v>21.383489067403737</v>
      </c>
      <c r="L10" s="330">
        <v>23.358632623917963</v>
      </c>
      <c r="M10" s="330">
        <v>24.271492765999216</v>
      </c>
      <c r="N10" s="331">
        <v>24.239767914263574</v>
      </c>
      <c r="O10" s="329">
        <v>22.312926652378955</v>
      </c>
      <c r="P10" s="330">
        <v>24.622733869709251</v>
      </c>
      <c r="Q10" s="330">
        <v>25.563276621831626</v>
      </c>
      <c r="R10" s="331">
        <v>25.260686903788461</v>
      </c>
      <c r="S10" s="329">
        <v>22.818485161630459</v>
      </c>
      <c r="T10" s="330">
        <v>24.84361697430101</v>
      </c>
      <c r="U10" s="330">
        <v>25.666237349338648</v>
      </c>
      <c r="V10" s="331">
        <v>25.427813453511611</v>
      </c>
    </row>
    <row r="11" spans="1:22" x14ac:dyDescent="0.25">
      <c r="A11" s="270"/>
      <c r="B11" s="180" t="s">
        <v>23</v>
      </c>
      <c r="C11" s="279">
        <v>-3.5054267871209688</v>
      </c>
      <c r="D11" s="280">
        <v>-10.887821615196746</v>
      </c>
      <c r="E11" s="280">
        <v>-2.5255371878356581</v>
      </c>
      <c r="F11" s="281">
        <v>-2.1393451282065046</v>
      </c>
      <c r="G11" s="279">
        <v>0.18455694107988307</v>
      </c>
      <c r="H11" s="280">
        <v>10.050955698273324</v>
      </c>
      <c r="I11" s="280">
        <v>3.6484796046558632</v>
      </c>
      <c r="J11" s="281">
        <v>4.4530149711318634</v>
      </c>
      <c r="K11" s="279">
        <v>7.610808680046377</v>
      </c>
      <c r="L11" s="280">
        <v>6.2681021938756798</v>
      </c>
      <c r="M11" s="280">
        <v>3.513580691000473</v>
      </c>
      <c r="N11" s="281">
        <v>3.2197671684352835</v>
      </c>
      <c r="O11" s="279">
        <v>4.3465197940593336</v>
      </c>
      <c r="P11" s="280">
        <v>5.411709093352135</v>
      </c>
      <c r="Q11" s="280">
        <v>5.3222266478887725</v>
      </c>
      <c r="R11" s="281">
        <v>4.2117523283881741</v>
      </c>
      <c r="S11" s="279">
        <v>2.2657651195998607</v>
      </c>
      <c r="T11" s="280">
        <v>0.89706978014936212</v>
      </c>
      <c r="U11" s="280">
        <v>0.40276811548911606</v>
      </c>
      <c r="V11" s="281">
        <v>0.66160730450322003</v>
      </c>
    </row>
    <row r="12" spans="1:22" x14ac:dyDescent="0.25">
      <c r="A12" s="270"/>
      <c r="B12" s="154" t="s">
        <v>192</v>
      </c>
      <c r="C12" s="329">
        <v>13.331792000000002</v>
      </c>
      <c r="D12" s="330">
        <v>12.974015999999999</v>
      </c>
      <c r="E12" s="330">
        <v>13.811051000000001</v>
      </c>
      <c r="F12" s="331">
        <v>13.6869</v>
      </c>
      <c r="G12" s="329">
        <v>12.649800000000001</v>
      </c>
      <c r="H12" s="330">
        <v>13.955327806918397</v>
      </c>
      <c r="I12" s="330">
        <v>14.448388644272494</v>
      </c>
      <c r="J12" s="331">
        <v>14.977675861671287</v>
      </c>
      <c r="K12" s="329">
        <v>14.335971657261586</v>
      </c>
      <c r="L12" s="330">
        <v>14.606032564541668</v>
      </c>
      <c r="M12" s="330">
        <v>14.770215896720794</v>
      </c>
      <c r="N12" s="331">
        <v>15.192619124332916</v>
      </c>
      <c r="O12" s="329">
        <v>14.683910287251551</v>
      </c>
      <c r="P12" s="330">
        <v>15.119491971772119</v>
      </c>
      <c r="Q12" s="330">
        <v>15.282257269514966</v>
      </c>
      <c r="R12" s="331">
        <v>15.720591299100294</v>
      </c>
      <c r="S12" s="329">
        <v>15.101163345156307</v>
      </c>
      <c r="T12" s="330">
        <v>15.659882657261466</v>
      </c>
      <c r="U12" s="330">
        <v>15.930525840692292</v>
      </c>
      <c r="V12" s="331">
        <v>16.420032911664578</v>
      </c>
    </row>
    <row r="13" spans="1:22" x14ac:dyDescent="0.25">
      <c r="A13" s="270"/>
      <c r="B13" s="180" t="s">
        <v>23</v>
      </c>
      <c r="C13" s="279">
        <v>4.3752890388030652</v>
      </c>
      <c r="D13" s="280">
        <v>-1.9501867659970973</v>
      </c>
      <c r="E13" s="280">
        <v>2.8688849995508692</v>
      </c>
      <c r="F13" s="281">
        <v>-0.56478770496085628</v>
      </c>
      <c r="G13" s="279">
        <v>-5.1155313554246851</v>
      </c>
      <c r="H13" s="280">
        <v>7.5636703925630933</v>
      </c>
      <c r="I13" s="280">
        <v>4.6146932935986706</v>
      </c>
      <c r="J13" s="281">
        <v>9.4307393322906385</v>
      </c>
      <c r="K13" s="279">
        <v>13.329630960660133</v>
      </c>
      <c r="L13" s="280">
        <v>4.6627694213007276</v>
      </c>
      <c r="M13" s="280">
        <v>2.2274266035602341</v>
      </c>
      <c r="N13" s="281">
        <v>1.4350908955886865</v>
      </c>
      <c r="O13" s="279">
        <v>2.4270320722469041</v>
      </c>
      <c r="P13" s="280">
        <v>3.5153927321574852</v>
      </c>
      <c r="Q13" s="280">
        <v>3.4667155603856248</v>
      </c>
      <c r="R13" s="281">
        <v>3.4751886455296033</v>
      </c>
      <c r="S13" s="279">
        <v>2.8415663794065127</v>
      </c>
      <c r="T13" s="280">
        <v>3.5741325601299945</v>
      </c>
      <c r="U13" s="280">
        <v>4.2419687075317736</v>
      </c>
      <c r="V13" s="281">
        <v>4.4492067712765593</v>
      </c>
    </row>
    <row r="14" spans="1:22" x14ac:dyDescent="0.25">
      <c r="A14" s="270"/>
      <c r="B14" s="154" t="s">
        <v>193</v>
      </c>
      <c r="C14" s="329">
        <v>12.182</v>
      </c>
      <c r="D14" s="330">
        <v>11.969681000000001</v>
      </c>
      <c r="E14" s="330">
        <v>12.756024999999999</v>
      </c>
      <c r="F14" s="331">
        <v>12.658363</v>
      </c>
      <c r="G14" s="329">
        <v>11.508429</v>
      </c>
      <c r="H14" s="330">
        <v>12.680118429155412</v>
      </c>
      <c r="I14" s="330">
        <v>13.133843455445826</v>
      </c>
      <c r="J14" s="331">
        <v>13.617717756393835</v>
      </c>
      <c r="K14" s="329">
        <v>12.514405478053801</v>
      </c>
      <c r="L14" s="330">
        <v>12.912253122344826</v>
      </c>
      <c r="M14" s="330">
        <v>13.072062181326558</v>
      </c>
      <c r="N14" s="331">
        <v>13.458558047268079</v>
      </c>
      <c r="O14" s="329">
        <v>12.536817407303765</v>
      </c>
      <c r="P14" s="330">
        <v>13.042171248946053</v>
      </c>
      <c r="Q14" s="330">
        <v>13.197740636138924</v>
      </c>
      <c r="R14" s="331">
        <v>13.596202660554113</v>
      </c>
      <c r="S14" s="329">
        <v>12.747221474144798</v>
      </c>
      <c r="T14" s="330">
        <v>13.390823565029015</v>
      </c>
      <c r="U14" s="330">
        <v>13.648889930964586</v>
      </c>
      <c r="V14" s="331">
        <v>14.0939827174005</v>
      </c>
    </row>
    <row r="15" spans="1:22" x14ac:dyDescent="0.25">
      <c r="A15" s="270"/>
      <c r="B15" s="180" t="s">
        <v>23</v>
      </c>
      <c r="C15" s="279">
        <v>1.1295679628966715</v>
      </c>
      <c r="D15" s="280">
        <v>-4.0108033627748068</v>
      </c>
      <c r="E15" s="280">
        <v>1.1160956517072496</v>
      </c>
      <c r="F15" s="281">
        <v>-2.1715091849338286</v>
      </c>
      <c r="G15" s="279">
        <v>-5.5292316532589041</v>
      </c>
      <c r="H15" s="280">
        <v>5.9353079597978642</v>
      </c>
      <c r="I15" s="280">
        <v>2.9618823688870588</v>
      </c>
      <c r="J15" s="281">
        <v>7.5788216564324662</v>
      </c>
      <c r="K15" s="279">
        <v>8.7412146180317016</v>
      </c>
      <c r="L15" s="280">
        <v>1.8306981475477935</v>
      </c>
      <c r="M15" s="280">
        <v>-0.47039752170678906</v>
      </c>
      <c r="N15" s="281">
        <v>-1.1687693339878957</v>
      </c>
      <c r="O15" s="279">
        <v>0.17908904493519895</v>
      </c>
      <c r="P15" s="280">
        <v>1.0061615534503687</v>
      </c>
      <c r="Q15" s="280">
        <v>0.96142791450224419</v>
      </c>
      <c r="R15" s="281">
        <v>1.0227292760681239</v>
      </c>
      <c r="S15" s="279">
        <v>1.6782893138290067</v>
      </c>
      <c r="T15" s="280">
        <v>2.6732689628740758</v>
      </c>
      <c r="U15" s="280">
        <v>3.4183827919022303</v>
      </c>
      <c r="V15" s="281">
        <v>3.6611697344771876</v>
      </c>
    </row>
    <row r="16" spans="1:22" x14ac:dyDescent="0.25">
      <c r="A16" s="270"/>
      <c r="B16" s="154" t="s">
        <v>194</v>
      </c>
      <c r="C16" s="329">
        <v>7.7884868339999995</v>
      </c>
      <c r="D16" s="330">
        <v>7.7210213759999995</v>
      </c>
      <c r="E16" s="330">
        <v>7.8634718820000007</v>
      </c>
      <c r="F16" s="331">
        <v>8.8782817499999993</v>
      </c>
      <c r="G16" s="329">
        <v>7.8435552479999995</v>
      </c>
      <c r="H16" s="330">
        <v>8.5541765574354223</v>
      </c>
      <c r="I16" s="330">
        <v>8.3322486880610303</v>
      </c>
      <c r="J16" s="331">
        <v>9.3813511849625986</v>
      </c>
      <c r="K16" s="329">
        <v>8.3929163114463403</v>
      </c>
      <c r="L16" s="330">
        <v>8.9624837849566674</v>
      </c>
      <c r="M16" s="330">
        <v>8.671688535953912</v>
      </c>
      <c r="N16" s="331">
        <v>9.779264973553115</v>
      </c>
      <c r="O16" s="329">
        <v>8.8312554176037263</v>
      </c>
      <c r="P16" s="330">
        <v>9.4806698907343883</v>
      </c>
      <c r="Q16" s="330">
        <v>9.1808143184507074</v>
      </c>
      <c r="R16" s="331">
        <v>10.314222659346752</v>
      </c>
      <c r="S16" s="329">
        <v>9.2993168620584736</v>
      </c>
      <c r="T16" s="330">
        <v>9.9858285028752132</v>
      </c>
      <c r="U16" s="330">
        <v>9.6783527039011812</v>
      </c>
      <c r="V16" s="331">
        <v>10.868259871688931</v>
      </c>
    </row>
    <row r="17" spans="1:22" x14ac:dyDescent="0.25">
      <c r="A17" s="270"/>
      <c r="B17" s="180" t="s">
        <v>23</v>
      </c>
      <c r="C17" s="279">
        <v>5.5343972518550943</v>
      </c>
      <c r="D17" s="280">
        <v>-3.5511233690660893</v>
      </c>
      <c r="E17" s="280">
        <v>1.7069546149369952</v>
      </c>
      <c r="F17" s="281">
        <v>3.7781948116784925</v>
      </c>
      <c r="G17" s="279">
        <v>0.70704894511219862</v>
      </c>
      <c r="H17" s="280">
        <v>10.790737920052917</v>
      </c>
      <c r="I17" s="280">
        <v>5.9614482393469226</v>
      </c>
      <c r="J17" s="281">
        <v>5.6662927481728076</v>
      </c>
      <c r="K17" s="279">
        <v>7.0039802879749091</v>
      </c>
      <c r="L17" s="280">
        <v>4.7731914904928674</v>
      </c>
      <c r="M17" s="280">
        <v>4.0738084111585859</v>
      </c>
      <c r="N17" s="281">
        <v>4.2415402722406848</v>
      </c>
      <c r="O17" s="279">
        <v>5.2227269984757907</v>
      </c>
      <c r="P17" s="280">
        <v>5.7817243323495582</v>
      </c>
      <c r="Q17" s="280">
        <v>5.8711262562751942</v>
      </c>
      <c r="R17" s="281">
        <v>5.4703261159235073</v>
      </c>
      <c r="S17" s="279">
        <v>5.3000555676573358</v>
      </c>
      <c r="T17" s="280">
        <v>5.3283008264481735</v>
      </c>
      <c r="U17" s="280">
        <v>5.4193273950717824</v>
      </c>
      <c r="V17" s="281">
        <v>5.3715847586449872</v>
      </c>
    </row>
    <row r="18" spans="1:22" x14ac:dyDescent="0.25">
      <c r="A18" s="270"/>
      <c r="B18" s="154" t="s">
        <v>195</v>
      </c>
      <c r="C18" s="329">
        <v>11.662746</v>
      </c>
      <c r="D18" s="330">
        <v>11.678091</v>
      </c>
      <c r="E18" s="330">
        <v>14.529992</v>
      </c>
      <c r="F18" s="331">
        <v>12.940664</v>
      </c>
      <c r="G18" s="329">
        <v>11.786321000000001</v>
      </c>
      <c r="H18" s="330">
        <v>13.286961681695585</v>
      </c>
      <c r="I18" s="330">
        <v>15.042768929031972</v>
      </c>
      <c r="J18" s="331">
        <v>13.860449191373062</v>
      </c>
      <c r="K18" s="329">
        <v>13.402732637787377</v>
      </c>
      <c r="L18" s="330">
        <v>14.676422103610891</v>
      </c>
      <c r="M18" s="330">
        <v>15.910899943990261</v>
      </c>
      <c r="N18" s="331">
        <v>14.556641864439921</v>
      </c>
      <c r="O18" s="329">
        <v>14.287969493344525</v>
      </c>
      <c r="P18" s="330">
        <v>15.938885537877091</v>
      </c>
      <c r="Q18" s="330">
        <v>17.251460848539757</v>
      </c>
      <c r="R18" s="331">
        <v>15.584531475259753</v>
      </c>
      <c r="S18" s="329">
        <v>14.636961182307848</v>
      </c>
      <c r="T18" s="330">
        <v>15.972010475213047</v>
      </c>
      <c r="U18" s="330">
        <v>17.205276625689741</v>
      </c>
      <c r="V18" s="331">
        <v>15.569869644299507</v>
      </c>
    </row>
    <row r="19" spans="1:22" x14ac:dyDescent="0.25">
      <c r="A19" s="270"/>
      <c r="B19" s="180" t="s">
        <v>23</v>
      </c>
      <c r="C19" s="279">
        <v>-5.0107106563884285</v>
      </c>
      <c r="D19" s="280">
        <v>-13.425330003123282</v>
      </c>
      <c r="E19" s="280">
        <v>-0.9759699283005685</v>
      </c>
      <c r="F19" s="281">
        <v>-2.3622741149413096</v>
      </c>
      <c r="G19" s="279">
        <v>1.0595703619027619</v>
      </c>
      <c r="H19" s="280">
        <v>13.776829463784669</v>
      </c>
      <c r="I19" s="280">
        <v>3.5290929893971867</v>
      </c>
      <c r="J19" s="281">
        <v>7.1077124896609778</v>
      </c>
      <c r="K19" s="279">
        <v>13.714301840136333</v>
      </c>
      <c r="L19" s="280">
        <v>10.457322412763915</v>
      </c>
      <c r="M19" s="280">
        <v>5.7710852240961286</v>
      </c>
      <c r="N19" s="281">
        <v>5.0228723719875967</v>
      </c>
      <c r="O19" s="279">
        <v>6.6048982657561206</v>
      </c>
      <c r="P19" s="280">
        <v>8.6019836807200711</v>
      </c>
      <c r="Q19" s="280">
        <v>8.4254247671002638</v>
      </c>
      <c r="R19" s="281">
        <v>7.0613100218591018</v>
      </c>
      <c r="S19" s="279">
        <v>2.44255622974201</v>
      </c>
      <c r="T19" s="280">
        <v>0.20782467668292171</v>
      </c>
      <c r="U19" s="280">
        <v>-0.26771195352958133</v>
      </c>
      <c r="V19" s="281">
        <v>-9.4079382389677946E-2</v>
      </c>
    </row>
    <row r="20" spans="1:22" x14ac:dyDescent="0.25">
      <c r="A20" s="270"/>
      <c r="B20" s="154" t="s">
        <v>196</v>
      </c>
      <c r="C20" s="329">
        <v>18.721471000000001</v>
      </c>
      <c r="D20" s="330">
        <v>13.671355999999999</v>
      </c>
      <c r="E20" s="330">
        <v>17.417535000000001</v>
      </c>
      <c r="F20" s="331">
        <v>20.039865000000002</v>
      </c>
      <c r="G20" s="329">
        <v>19.755809000000003</v>
      </c>
      <c r="H20" s="330">
        <v>19.983883111728918</v>
      </c>
      <c r="I20" s="330">
        <v>20.374193874101383</v>
      </c>
      <c r="J20" s="331">
        <v>22.756776162225982</v>
      </c>
      <c r="K20" s="329">
        <v>21.326802299409163</v>
      </c>
      <c r="L20" s="330">
        <v>21.888979797256088</v>
      </c>
      <c r="M20" s="330">
        <v>21.915455290496332</v>
      </c>
      <c r="N20" s="331">
        <v>24.486105385051761</v>
      </c>
      <c r="O20" s="329">
        <v>23.042766092429744</v>
      </c>
      <c r="P20" s="330">
        <v>23.683844532751646</v>
      </c>
      <c r="Q20" s="330">
        <v>23.589366729299428</v>
      </c>
      <c r="R20" s="331">
        <v>26.140516669140982</v>
      </c>
      <c r="S20" s="329">
        <v>24.284972001765642</v>
      </c>
      <c r="T20" s="330">
        <v>24.848309086203535</v>
      </c>
      <c r="U20" s="330">
        <v>24.721300736972033</v>
      </c>
      <c r="V20" s="331">
        <v>27.407506768183538</v>
      </c>
    </row>
    <row r="21" spans="1:22" x14ac:dyDescent="0.25">
      <c r="A21" s="270"/>
      <c r="B21" s="180" t="s">
        <v>23</v>
      </c>
      <c r="C21" s="279">
        <v>-3.1850645322719195</v>
      </c>
      <c r="D21" s="280">
        <v>-28.117188383165214</v>
      </c>
      <c r="E21" s="280">
        <v>-5.1331586272796992</v>
      </c>
      <c r="F21" s="281">
        <v>1.484154995910214</v>
      </c>
      <c r="G21" s="279">
        <v>5.5248756895224682</v>
      </c>
      <c r="H21" s="280">
        <v>46.173379668621891</v>
      </c>
      <c r="I21" s="280">
        <v>16.975185490377285</v>
      </c>
      <c r="J21" s="281">
        <v>13.557532259952755</v>
      </c>
      <c r="K21" s="279">
        <v>7.9520575411979433</v>
      </c>
      <c r="L21" s="280">
        <v>9.5331656759392924</v>
      </c>
      <c r="M21" s="280">
        <v>7.5647725054492465</v>
      </c>
      <c r="N21" s="281">
        <v>7.5991836914768962</v>
      </c>
      <c r="O21" s="279">
        <v>8.046043513368728</v>
      </c>
      <c r="P21" s="280">
        <v>8.1998555991200419</v>
      </c>
      <c r="Q21" s="280">
        <v>7.6380409013404815</v>
      </c>
      <c r="R21" s="281">
        <v>6.7565309307996646</v>
      </c>
      <c r="S21" s="279">
        <v>5.390871496734051</v>
      </c>
      <c r="T21" s="280">
        <v>4.916704092705837</v>
      </c>
      <c r="U21" s="280">
        <v>4.7984925609159124</v>
      </c>
      <c r="V21" s="281">
        <v>4.8468441350214109</v>
      </c>
    </row>
    <row r="22" spans="1:22" x14ac:dyDescent="0.25">
      <c r="A22" s="270"/>
      <c r="B22" s="176" t="s">
        <v>197</v>
      </c>
      <c r="C22" s="329">
        <v>2.7823227807624358</v>
      </c>
      <c r="D22" s="330">
        <v>2.6849544239137466</v>
      </c>
      <c r="E22" s="330">
        <v>4.7608718862600057</v>
      </c>
      <c r="F22" s="331">
        <v>2.7735401549432788</v>
      </c>
      <c r="G22" s="329">
        <v>3.1083634111955467</v>
      </c>
      <c r="H22" s="330">
        <v>3.8289107429783527</v>
      </c>
      <c r="I22" s="330">
        <v>4.836192218471342</v>
      </c>
      <c r="J22" s="331">
        <v>2.9840025505968057</v>
      </c>
      <c r="K22" s="329">
        <v>2.106842584252524</v>
      </c>
      <c r="L22" s="330">
        <v>5.4311581100289938</v>
      </c>
      <c r="M22" s="330">
        <v>5.952899122109276</v>
      </c>
      <c r="N22" s="331">
        <v>3.9117594171511536</v>
      </c>
      <c r="O22" s="329">
        <v>2.3659632048774917</v>
      </c>
      <c r="P22" s="330">
        <v>6.2249468413752584</v>
      </c>
      <c r="Q22" s="330">
        <v>6.7844066584013216</v>
      </c>
      <c r="R22" s="331">
        <v>4.411375118035993</v>
      </c>
      <c r="S22" s="329">
        <v>2.1588306540594404</v>
      </c>
      <c r="T22" s="330">
        <v>5.8778867551521978</v>
      </c>
      <c r="U22" s="330">
        <v>6.3201837872471591</v>
      </c>
      <c r="V22" s="331">
        <v>3.9527546562983931</v>
      </c>
    </row>
    <row r="23" spans="1:22" x14ac:dyDescent="0.25">
      <c r="A23" s="270"/>
      <c r="B23" s="180" t="s">
        <v>23</v>
      </c>
      <c r="C23" s="279">
        <v>-18.998621132639471</v>
      </c>
      <c r="D23" s="280">
        <v>-29.689200138905992</v>
      </c>
      <c r="E23" s="280">
        <v>8.5056645892866989E-2</v>
      </c>
      <c r="F23" s="281">
        <v>2.9838544579339876</v>
      </c>
      <c r="G23" s="279">
        <v>11.718289218182164</v>
      </c>
      <c r="H23" s="280">
        <v>42.606172711010416</v>
      </c>
      <c r="I23" s="280">
        <v>1.5820701335970133</v>
      </c>
      <c r="J23" s="281">
        <v>7.5882224123714481</v>
      </c>
      <c r="K23" s="279">
        <v>-32.22019739827703</v>
      </c>
      <c r="L23" s="280">
        <v>41.846035977436216</v>
      </c>
      <c r="M23" s="280">
        <v>23.090622812153462</v>
      </c>
      <c r="N23" s="281">
        <v>31.091021231493077</v>
      </c>
      <c r="O23" s="279">
        <v>12.299002429595385</v>
      </c>
      <c r="P23" s="280">
        <v>14.6154598202634</v>
      </c>
      <c r="Q23" s="280">
        <v>13.968110650553388</v>
      </c>
      <c r="R23" s="281">
        <v>12.772147967338409</v>
      </c>
      <c r="S23" s="279">
        <v>-8.7546818306828413</v>
      </c>
      <c r="T23" s="280">
        <v>-5.5753100398586719</v>
      </c>
      <c r="U23" s="280">
        <v>-6.8424977235010287</v>
      </c>
      <c r="V23" s="281">
        <v>-10.396315195742956</v>
      </c>
    </row>
    <row r="24" spans="1:22" x14ac:dyDescent="0.25">
      <c r="A24" s="273"/>
      <c r="B24" s="282"/>
      <c r="C24" s="273"/>
      <c r="D24" s="220"/>
      <c r="E24" s="220"/>
      <c r="F24" s="283"/>
      <c r="G24" s="273"/>
      <c r="H24" s="220"/>
      <c r="I24" s="220"/>
      <c r="J24" s="283"/>
      <c r="K24" s="273"/>
      <c r="L24" s="220"/>
      <c r="M24" s="220"/>
      <c r="N24" s="283"/>
      <c r="O24" s="273"/>
      <c r="P24" s="220"/>
      <c r="Q24" s="220"/>
      <c r="R24" s="283"/>
      <c r="S24" s="273"/>
      <c r="T24" s="220"/>
      <c r="U24" s="220"/>
      <c r="V24" s="283"/>
    </row>
  </sheetData>
  <mergeCells count="3">
    <mergeCell ref="A1:V1"/>
    <mergeCell ref="A2:V2"/>
    <mergeCell ref="A3:V3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="80" zoomScaleNormal="80" workbookViewId="0">
      <selection activeCell="L21" sqref="L21"/>
    </sheetView>
  </sheetViews>
  <sheetFormatPr defaultColWidth="9.140625" defaultRowHeight="15.75" x14ac:dyDescent="0.25"/>
  <cols>
    <col min="1" max="1" width="5.7109375" style="85" customWidth="1"/>
    <col min="2" max="2" width="75.7109375" style="11" customWidth="1"/>
    <col min="3" max="19" width="11.140625" style="11" customWidth="1"/>
    <col min="20" max="16384" width="9.140625" style="11"/>
  </cols>
  <sheetData>
    <row r="1" spans="1:19" x14ac:dyDescent="0.25">
      <c r="A1" s="377" t="str">
        <f>'Súhrnné indikátory'!A1:M1</f>
        <v>56. zasadnutie Výboru pre makroekonomické prognózy, 16.6.2021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4"/>
      <c r="R1" s="394"/>
    </row>
    <row r="2" spans="1:19" ht="18.75" x14ac:dyDescent="0.3">
      <c r="A2" s="397" t="s">
        <v>88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19" x14ac:dyDescent="0.25">
      <c r="A3" s="399" t="s">
        <v>61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x14ac:dyDescent="0.25">
      <c r="A4" s="86"/>
      <c r="B4" s="87"/>
      <c r="C4" s="359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94"/>
    </row>
    <row r="5" spans="1:19" s="21" customFormat="1" x14ac:dyDescent="0.25">
      <c r="A5" s="89"/>
      <c r="B5" s="90"/>
      <c r="C5" s="89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20">
        <v>2024</v>
      </c>
    </row>
    <row r="6" spans="1:19" s="21" customFormat="1" x14ac:dyDescent="0.25">
      <c r="A6" s="89"/>
      <c r="B6" s="24"/>
      <c r="C6" s="195" t="s">
        <v>7</v>
      </c>
      <c r="D6" s="9" t="s">
        <v>7</v>
      </c>
      <c r="E6" s="9" t="s">
        <v>7</v>
      </c>
      <c r="F6" s="9" t="s">
        <v>7</v>
      </c>
      <c r="G6" s="9" t="s">
        <v>7</v>
      </c>
      <c r="H6" s="9" t="s">
        <v>7</v>
      </c>
      <c r="I6" s="9" t="s">
        <v>7</v>
      </c>
      <c r="J6" s="9" t="s">
        <v>7</v>
      </c>
      <c r="K6" s="9" t="s">
        <v>7</v>
      </c>
      <c r="L6" s="9" t="s">
        <v>7</v>
      </c>
      <c r="M6" s="9" t="s">
        <v>7</v>
      </c>
      <c r="N6" s="9" t="s">
        <v>7</v>
      </c>
      <c r="O6" s="9" t="s">
        <v>7</v>
      </c>
      <c r="P6" s="9" t="s">
        <v>62</v>
      </c>
      <c r="Q6" s="9" t="s">
        <v>62</v>
      </c>
      <c r="R6" s="9" t="s">
        <v>62</v>
      </c>
      <c r="S6" s="173" t="s">
        <v>62</v>
      </c>
    </row>
    <row r="7" spans="1:19" s="21" customFormat="1" x14ac:dyDescent="0.25">
      <c r="A7" s="86"/>
      <c r="B7" s="20"/>
      <c r="C7" s="359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4"/>
    </row>
    <row r="8" spans="1:19" s="95" customFormat="1" x14ac:dyDescent="0.25">
      <c r="A8" s="47" t="s">
        <v>6</v>
      </c>
      <c r="B8" s="38" t="s">
        <v>78</v>
      </c>
      <c r="C8" s="102">
        <v>1.6152840329357154</v>
      </c>
      <c r="D8" s="103">
        <v>-3.7106695899838282</v>
      </c>
      <c r="E8" s="103">
        <v>2.4411390886996731</v>
      </c>
      <c r="F8" s="103">
        <v>2.6812991465068103</v>
      </c>
      <c r="G8" s="103">
        <v>-0.10764079756436784</v>
      </c>
      <c r="H8" s="103">
        <v>0.63420164156597902</v>
      </c>
      <c r="I8" s="103">
        <v>2.1674279956740428</v>
      </c>
      <c r="J8" s="103">
        <v>2.8396328610377886</v>
      </c>
      <c r="K8" s="103">
        <v>1.8869463038686751</v>
      </c>
      <c r="L8" s="103">
        <v>3.3295723905206298</v>
      </c>
      <c r="M8" s="103">
        <v>2.6575639554968555</v>
      </c>
      <c r="N8" s="103">
        <v>2.1878699175767791</v>
      </c>
      <c r="O8" s="103">
        <v>-5.490691215371923</v>
      </c>
      <c r="P8" s="103">
        <v>4.193966558217288</v>
      </c>
      <c r="Q8" s="103">
        <v>4.5399867292180041</v>
      </c>
      <c r="R8" s="103">
        <v>2.104326074821139</v>
      </c>
      <c r="S8" s="104">
        <v>1.6984370675474425</v>
      </c>
    </row>
    <row r="9" spans="1:19" s="95" customFormat="1" x14ac:dyDescent="0.25">
      <c r="A9" s="47"/>
      <c r="B9" s="38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7"/>
    </row>
    <row r="10" spans="1:19" s="95" customFormat="1" x14ac:dyDescent="0.25">
      <c r="A10" s="47" t="s">
        <v>6</v>
      </c>
      <c r="B10" s="38" t="s">
        <v>77</v>
      </c>
      <c r="C10" s="102">
        <v>2.9492461349901244</v>
      </c>
      <c r="D10" s="103">
        <v>-11.063076962902041</v>
      </c>
      <c r="E10" s="103">
        <v>11.882580141646093</v>
      </c>
      <c r="F10" s="103">
        <v>6.6156300563165127</v>
      </c>
      <c r="G10" s="103">
        <v>0.74717945096225424</v>
      </c>
      <c r="H10" s="103">
        <v>1.5686440533809076</v>
      </c>
      <c r="I10" s="103">
        <v>6.1876648536007384</v>
      </c>
      <c r="J10" s="103">
        <v>5.5635365430195538</v>
      </c>
      <c r="K10" s="103">
        <v>3.1839588730386836</v>
      </c>
      <c r="L10" s="103">
        <v>6.0193014108790299</v>
      </c>
      <c r="M10" s="103">
        <v>4.7365167716129752</v>
      </c>
      <c r="N10" s="103">
        <v>3.1307249550598382</v>
      </c>
      <c r="O10" s="103">
        <v>-7.2225706642210401</v>
      </c>
      <c r="P10" s="103">
        <v>10.459463492107822</v>
      </c>
      <c r="Q10" s="103">
        <v>7.0952003846444178</v>
      </c>
      <c r="R10" s="103">
        <v>5.0282442154124141</v>
      </c>
      <c r="S10" s="104">
        <v>3.6623612084491386</v>
      </c>
    </row>
    <row r="11" spans="1:19" s="95" customFormat="1" x14ac:dyDescent="0.25">
      <c r="A11" s="47"/>
      <c r="B11" s="38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7"/>
    </row>
    <row r="12" spans="1:19" s="95" customFormat="1" x14ac:dyDescent="0.25">
      <c r="A12" s="47"/>
      <c r="B12" s="38" t="s">
        <v>80</v>
      </c>
      <c r="C12" s="129">
        <v>0.6840120008666517</v>
      </c>
      <c r="D12" s="130">
        <v>-5.6408412575195026</v>
      </c>
      <c r="E12" s="130">
        <v>4.0420605081365135</v>
      </c>
      <c r="F12" s="130">
        <v>3.9858327952458472</v>
      </c>
      <c r="G12" s="130">
        <v>0.62093595547136893</v>
      </c>
      <c r="H12" s="130">
        <v>0.55201486115410425</v>
      </c>
      <c r="I12" s="130">
        <v>2.2062841030140001</v>
      </c>
      <c r="J12" s="130">
        <v>1.236409631802915</v>
      </c>
      <c r="K12" s="130">
        <v>2.1423080252586768</v>
      </c>
      <c r="L12" s="130">
        <v>2.9083794953113307</v>
      </c>
      <c r="M12" s="130">
        <v>1.2952393913129079</v>
      </c>
      <c r="N12" s="130">
        <v>0.58998010075406171</v>
      </c>
      <c r="O12" s="130">
        <v>-5.1314401975638413</v>
      </c>
      <c r="P12" s="130">
        <v>3.4849950392085383</v>
      </c>
      <c r="Q12" s="130">
        <v>4.1386895243584743</v>
      </c>
      <c r="R12" s="130">
        <v>1.298845550284411</v>
      </c>
      <c r="S12" s="131">
        <v>1.378020148652026</v>
      </c>
    </row>
    <row r="13" spans="1:19" x14ac:dyDescent="0.25">
      <c r="A13" s="89"/>
      <c r="B13" s="38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3"/>
    </row>
    <row r="14" spans="1:19" x14ac:dyDescent="0.25">
      <c r="A14" s="89"/>
      <c r="B14" s="38" t="s">
        <v>83</v>
      </c>
      <c r="C14" s="96">
        <v>4.6342326811759298</v>
      </c>
      <c r="D14" s="97">
        <v>1.2283497498274674</v>
      </c>
      <c r="E14" s="97">
        <v>0.81095030977476623</v>
      </c>
      <c r="F14" s="97">
        <v>1.3905997439663056</v>
      </c>
      <c r="G14" s="97">
        <v>0.57318108685745994</v>
      </c>
      <c r="H14" s="97">
        <v>0.22066122325741891</v>
      </c>
      <c r="I14" s="97">
        <v>0.20994567177991094</v>
      </c>
      <c r="J14" s="97">
        <v>-1.9382499686304039E-2</v>
      </c>
      <c r="K14" s="97">
        <v>-0.26369565923207228</v>
      </c>
      <c r="L14" s="97">
        <v>-0.32905611555788905</v>
      </c>
      <c r="M14" s="97">
        <v>-0.32209295810342725</v>
      </c>
      <c r="N14" s="97">
        <v>-0.35631935033565471</v>
      </c>
      <c r="O14" s="97">
        <v>-0.42515962497647281</v>
      </c>
      <c r="P14" s="97">
        <v>-0.5250197463768117</v>
      </c>
      <c r="Q14" s="97">
        <v>-0.45999999999999996</v>
      </c>
      <c r="R14" s="97">
        <v>-0.38335577766811429</v>
      </c>
      <c r="S14" s="98">
        <v>-0.2712632772241651</v>
      </c>
    </row>
    <row r="15" spans="1:19" x14ac:dyDescent="0.25">
      <c r="A15" s="89"/>
      <c r="B15" s="38" t="s">
        <v>82</v>
      </c>
      <c r="C15" s="96">
        <v>3.8541666666666665</v>
      </c>
      <c r="D15" s="97">
        <v>1.2291666666666667</v>
      </c>
      <c r="E15" s="97">
        <v>1</v>
      </c>
      <c r="F15" s="97">
        <v>1.25</v>
      </c>
      <c r="G15" s="97">
        <v>0.875</v>
      </c>
      <c r="H15" s="97">
        <v>0.54166666666666663</v>
      </c>
      <c r="I15" s="97">
        <v>0.15833333333333333</v>
      </c>
      <c r="J15" s="97">
        <v>4.9999999999999996E-2</v>
      </c>
      <c r="K15" s="97">
        <v>8.3333333333333332E-3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2.4560888998552355E-2</v>
      </c>
      <c r="S15" s="98">
        <v>0.14873672277583486</v>
      </c>
    </row>
    <row r="16" spans="1:19" x14ac:dyDescent="0.25">
      <c r="A16" s="89"/>
      <c r="B16" s="38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8"/>
    </row>
    <row r="17" spans="1:19" x14ac:dyDescent="0.25">
      <c r="A17" s="89"/>
      <c r="B17" s="38" t="s">
        <v>124</v>
      </c>
      <c r="C17" s="99">
        <v>4.6087126375721912</v>
      </c>
      <c r="D17" s="100">
        <v>4.9276557459194761</v>
      </c>
      <c r="E17" s="100">
        <v>4.1231193340729959</v>
      </c>
      <c r="F17" s="100">
        <v>4.7745187115516066</v>
      </c>
      <c r="G17" s="100">
        <v>3.9359903282580624</v>
      </c>
      <c r="H17" s="100">
        <v>2.9067826536862582</v>
      </c>
      <c r="I17" s="100">
        <v>2.1738355217754535</v>
      </c>
      <c r="J17" s="100">
        <v>0.91065391244910687</v>
      </c>
      <c r="K17" s="100">
        <v>0.58498611895351027</v>
      </c>
      <c r="L17" s="100">
        <v>0.98035223351527723</v>
      </c>
      <c r="M17" s="100">
        <v>0.96523495827843631</v>
      </c>
      <c r="N17" s="100">
        <v>0.32305212842712844</v>
      </c>
      <c r="O17" s="100">
        <v>6.2895656879352529E-2</v>
      </c>
      <c r="P17" s="100">
        <v>0.16687303941022472</v>
      </c>
      <c r="Q17" s="100">
        <v>0.98439925059479305</v>
      </c>
      <c r="R17" s="100">
        <v>1.5056409516241029</v>
      </c>
      <c r="S17" s="101">
        <v>1.843547162116429</v>
      </c>
    </row>
    <row r="18" spans="1:19" x14ac:dyDescent="0.25">
      <c r="A18" s="89"/>
      <c r="B18" s="38" t="s">
        <v>125</v>
      </c>
      <c r="C18" s="99">
        <v>4.1855097204473628</v>
      </c>
      <c r="D18" s="100">
        <v>3.6048256791517663</v>
      </c>
      <c r="E18" s="100">
        <v>3.0118344783236082</v>
      </c>
      <c r="F18" s="100">
        <v>2.8416613309459415</v>
      </c>
      <c r="G18" s="100">
        <v>1.6847380952866551</v>
      </c>
      <c r="H18" s="100">
        <v>1.6985597643097643</v>
      </c>
      <c r="I18" s="100">
        <v>1.3077586241625143</v>
      </c>
      <c r="J18" s="100">
        <v>0.55007383701348234</v>
      </c>
      <c r="K18" s="100">
        <v>0.1148894064872326</v>
      </c>
      <c r="L18" s="100">
        <v>0.38558486466495617</v>
      </c>
      <c r="M18" s="100">
        <v>0.48248885133763647</v>
      </c>
      <c r="N18" s="100">
        <v>-0.21689004351018079</v>
      </c>
      <c r="O18" s="100">
        <v>-0.48432328722002643</v>
      </c>
      <c r="P18" s="100">
        <v>-0.1598368628005814</v>
      </c>
      <c r="Q18" s="100">
        <v>0.28100369417706517</v>
      </c>
      <c r="R18" s="100">
        <v>0.58684781873183356</v>
      </c>
      <c r="S18" s="101">
        <v>0.82312741244378174</v>
      </c>
    </row>
    <row r="19" spans="1:19" x14ac:dyDescent="0.25">
      <c r="A19" s="89"/>
      <c r="B19" s="38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3"/>
    </row>
    <row r="20" spans="1:19" x14ac:dyDescent="0.25">
      <c r="A20" s="89"/>
      <c r="B20" s="38" t="s">
        <v>81</v>
      </c>
      <c r="C20" s="71">
        <v>65.984961958859174</v>
      </c>
      <c r="D20" s="72">
        <v>44.524581819964872</v>
      </c>
      <c r="E20" s="72">
        <v>60.525422105539548</v>
      </c>
      <c r="F20" s="72">
        <v>79.620196643242025</v>
      </c>
      <c r="G20" s="72">
        <v>86.785086101129252</v>
      </c>
      <c r="H20" s="72">
        <v>81.87299553854173</v>
      </c>
      <c r="I20" s="72">
        <v>74.583303729912885</v>
      </c>
      <c r="J20" s="72">
        <v>48.309481101029341</v>
      </c>
      <c r="K20" s="72">
        <v>40.728175896123254</v>
      </c>
      <c r="L20" s="72">
        <v>48.567369474293379</v>
      </c>
      <c r="M20" s="72">
        <v>60.634644798716664</v>
      </c>
      <c r="N20" s="72">
        <v>57.332827788885744</v>
      </c>
      <c r="O20" s="72">
        <v>37.840722756270686</v>
      </c>
      <c r="P20" s="72">
        <v>55.399201691374621</v>
      </c>
      <c r="Q20" s="72">
        <v>54.147993202203828</v>
      </c>
      <c r="R20" s="72">
        <v>50.823252688172055</v>
      </c>
      <c r="S20" s="73">
        <v>49.108198924731177</v>
      </c>
    </row>
    <row r="21" spans="1:19" x14ac:dyDescent="0.25">
      <c r="A21" s="89"/>
      <c r="B21" s="141" t="s">
        <v>205</v>
      </c>
      <c r="C21" s="71"/>
      <c r="D21" s="72"/>
      <c r="E21" s="72"/>
      <c r="F21" s="72"/>
      <c r="G21" s="72"/>
      <c r="H21" s="72"/>
      <c r="I21" s="72"/>
      <c r="J21" s="72"/>
      <c r="K21" s="72"/>
      <c r="L21" s="72">
        <v>6.1765954849244329</v>
      </c>
      <c r="M21" s="72">
        <v>17.040782942203993</v>
      </c>
      <c r="N21" s="72">
        <v>25.572960469355206</v>
      </c>
      <c r="O21" s="72">
        <v>25.064380838459794</v>
      </c>
      <c r="P21" s="72">
        <v>48.357872208931418</v>
      </c>
      <c r="Q21" s="72">
        <v>53.110833333333325</v>
      </c>
      <c r="R21" s="72">
        <v>53.723333333333336</v>
      </c>
      <c r="S21" s="73">
        <v>54.597291666666656</v>
      </c>
    </row>
    <row r="22" spans="1:19" x14ac:dyDescent="0.25">
      <c r="A22" s="89"/>
      <c r="B22" s="38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</row>
    <row r="23" spans="1:19" x14ac:dyDescent="0.25">
      <c r="A23" s="89"/>
      <c r="B23" s="38" t="s">
        <v>181</v>
      </c>
      <c r="C23" s="96">
        <v>1.4710045187903882</v>
      </c>
      <c r="D23" s="97">
        <v>1.3940793220245939</v>
      </c>
      <c r="E23" s="97">
        <v>1.3271961255411255</v>
      </c>
      <c r="F23" s="97">
        <v>1.3922485782514589</v>
      </c>
      <c r="G23" s="97">
        <v>1.2864058588211305</v>
      </c>
      <c r="H23" s="97">
        <v>1.3284606327247632</v>
      </c>
      <c r="I23" s="97">
        <v>1.3289351708858772</v>
      </c>
      <c r="J23" s="97">
        <v>1.1104218664125731</v>
      </c>
      <c r="K23" s="97">
        <v>1.1068564339042601</v>
      </c>
      <c r="L23" s="97">
        <v>1.129689346963423</v>
      </c>
      <c r="M23" s="97">
        <v>1.1811922203400462</v>
      </c>
      <c r="N23" s="97">
        <v>1.1194735497051258</v>
      </c>
      <c r="O23" s="97">
        <v>1.1414469918125352</v>
      </c>
      <c r="P23" s="97">
        <v>1.2088329233327062</v>
      </c>
      <c r="Q23" s="97">
        <v>1.223125</v>
      </c>
      <c r="R23" s="97">
        <v>1.24</v>
      </c>
      <c r="S23" s="98">
        <v>1.24</v>
      </c>
    </row>
    <row r="24" spans="1:19" x14ac:dyDescent="0.25">
      <c r="A24" s="89"/>
      <c r="B24" s="38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</row>
    <row r="25" spans="1:19" x14ac:dyDescent="0.25">
      <c r="A25" s="89"/>
      <c r="B25" s="38" t="s">
        <v>148</v>
      </c>
      <c r="C25" s="102">
        <v>-4.0472395264538825</v>
      </c>
      <c r="D25" s="103">
        <v>-7.1983782371494387</v>
      </c>
      <c r="E25" s="103">
        <v>1.8939331734191711</v>
      </c>
      <c r="F25" s="103">
        <v>0.46771116846535676</v>
      </c>
      <c r="G25" s="103">
        <v>-1.1042544645364138</v>
      </c>
      <c r="H25" s="103">
        <v>-1.371267771808482</v>
      </c>
      <c r="I25" s="103">
        <v>-2.0753645618306393</v>
      </c>
      <c r="J25" s="103">
        <v>0.18159410875209225</v>
      </c>
      <c r="K25" s="103">
        <v>-0.23494953810687669</v>
      </c>
      <c r="L25" s="103">
        <v>0.70069091473370371</v>
      </c>
      <c r="M25" s="103">
        <v>0.35634155355059871</v>
      </c>
      <c r="N25" s="103">
        <v>-0.22573890916655071</v>
      </c>
      <c r="O25" s="103">
        <v>-1.4823358033867251</v>
      </c>
      <c r="P25" s="103">
        <v>0.56785598405804105</v>
      </c>
      <c r="Q25" s="103">
        <v>0.80335413232688335</v>
      </c>
      <c r="R25" s="103">
        <v>0.69509268436234173</v>
      </c>
      <c r="S25" s="104">
        <v>0.31998723430530784</v>
      </c>
    </row>
    <row r="26" spans="1:19" x14ac:dyDescent="0.25">
      <c r="A26" s="89"/>
      <c r="B26" s="38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</row>
    <row r="27" spans="1:19" x14ac:dyDescent="0.25">
      <c r="A27" s="89"/>
      <c r="B27" s="38" t="s">
        <v>100</v>
      </c>
      <c r="C27" s="99">
        <v>1.353595652173913</v>
      </c>
      <c r="D27" s="100">
        <v>1.4568956521739131</v>
      </c>
      <c r="E27" s="100">
        <v>1.3226956521739131</v>
      </c>
      <c r="F27" s="100">
        <v>1.3149045454545454</v>
      </c>
      <c r="G27" s="100">
        <v>1.3126761904761903</v>
      </c>
      <c r="H27" s="100">
        <v>1.3702999999999999</v>
      </c>
      <c r="I27" s="100">
        <v>1.2306739130434783</v>
      </c>
      <c r="J27" s="100">
        <v>1.0898652173913044</v>
      </c>
      <c r="K27" s="100">
        <v>1.0538045454545455</v>
      </c>
      <c r="L27" s="100">
        <v>1.183747619047619</v>
      </c>
      <c r="M27" s="100">
        <v>1.1376095238095238</v>
      </c>
      <c r="N27" s="100">
        <v>1.1113954545454545</v>
      </c>
      <c r="O27" s="100">
        <v>1.2172521739130431</v>
      </c>
      <c r="P27" s="100">
        <v>1.21</v>
      </c>
      <c r="Q27" s="100">
        <v>1.24</v>
      </c>
      <c r="R27" s="100">
        <v>1.24</v>
      </c>
      <c r="S27" s="101">
        <v>1.24</v>
      </c>
    </row>
    <row r="28" spans="1:19" x14ac:dyDescent="0.25">
      <c r="A28" s="89"/>
      <c r="B28" s="38" t="s">
        <v>101</v>
      </c>
      <c r="C28" s="99">
        <v>26.138217391304348</v>
      </c>
      <c r="D28" s="100">
        <v>26.107130434782611</v>
      </c>
      <c r="E28" s="100">
        <v>25.157173913043483</v>
      </c>
      <c r="F28" s="100">
        <v>25.525409090909093</v>
      </c>
      <c r="G28" s="100">
        <v>25.187333333333331</v>
      </c>
      <c r="H28" s="100">
        <v>27.495863636363637</v>
      </c>
      <c r="I28" s="100">
        <v>27.634869565217389</v>
      </c>
      <c r="J28" s="100">
        <v>27.029304347826088</v>
      </c>
      <c r="K28" s="100">
        <v>27.028772727272727</v>
      </c>
      <c r="L28" s="100">
        <v>25.662809523809521</v>
      </c>
      <c r="M28" s="100">
        <v>25.837666666666667</v>
      </c>
      <c r="N28" s="100">
        <v>25.486000000000004</v>
      </c>
      <c r="O28" s="100">
        <v>26.29808695652174</v>
      </c>
      <c r="P28" s="100">
        <v>25.3</v>
      </c>
      <c r="Q28" s="100">
        <v>25</v>
      </c>
      <c r="R28" s="100">
        <v>24.2</v>
      </c>
      <c r="S28" s="101">
        <v>24.2</v>
      </c>
    </row>
    <row r="29" spans="1:19" x14ac:dyDescent="0.25">
      <c r="A29" s="89"/>
      <c r="B29" s="38"/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4"/>
    </row>
    <row r="30" spans="1:19" x14ac:dyDescent="0.25">
      <c r="A30" s="89"/>
      <c r="B30" s="38" t="s">
        <v>102</v>
      </c>
      <c r="C30" s="99">
        <v>1.5353286956521741</v>
      </c>
      <c r="D30" s="100">
        <v>1.5011913043478264</v>
      </c>
      <c r="E30" s="100">
        <v>1.2790682608695654</v>
      </c>
      <c r="F30" s="100">
        <v>1.227431818181818</v>
      </c>
      <c r="G30" s="100">
        <v>1.2086900000000003</v>
      </c>
      <c r="H30" s="100">
        <v>1.2246018181818183</v>
      </c>
      <c r="I30" s="100">
        <v>1.2024634782608694</v>
      </c>
      <c r="J30" s="100">
        <v>1.0829091304347827</v>
      </c>
      <c r="K30" s="100">
        <v>1.0749204545454543</v>
      </c>
      <c r="L30" s="100">
        <v>1.1683290476190478</v>
      </c>
      <c r="M30" s="100">
        <v>1.1285204761904764</v>
      </c>
      <c r="N30" s="100">
        <v>1.0916127272727272</v>
      </c>
      <c r="O30" s="100">
        <v>1.0813895652173913</v>
      </c>
      <c r="P30" s="100">
        <v>1.1200000000000001</v>
      </c>
      <c r="Q30" s="100">
        <v>1.1399999999999999</v>
      </c>
      <c r="R30" s="100">
        <v>1.1200000000000001</v>
      </c>
      <c r="S30" s="101">
        <v>1.1200000000000001</v>
      </c>
    </row>
    <row r="31" spans="1:19" x14ac:dyDescent="0.25">
      <c r="A31" s="89"/>
      <c r="B31" s="38" t="s">
        <v>103</v>
      </c>
      <c r="C31" s="99">
        <v>123.2295652173913</v>
      </c>
      <c r="D31" s="100">
        <v>131.15521739130438</v>
      </c>
      <c r="E31" s="100">
        <v>110.06391304347825</v>
      </c>
      <c r="F31" s="100">
        <v>102.34454545454543</v>
      </c>
      <c r="G31" s="100">
        <v>110.15619047619049</v>
      </c>
      <c r="H31" s="100">
        <v>141.95727272727277</v>
      </c>
      <c r="I31" s="100">
        <v>146.98086956521738</v>
      </c>
      <c r="J31" s="100">
        <v>132.50260869565219</v>
      </c>
      <c r="K31" s="100">
        <v>122.34545454545454</v>
      </c>
      <c r="L31" s="100">
        <v>133.67904761904762</v>
      </c>
      <c r="M31" s="100">
        <v>127.60571428571427</v>
      </c>
      <c r="N31" s="100">
        <v>121.26863636363638</v>
      </c>
      <c r="O31" s="100">
        <v>126.31956521739126</v>
      </c>
      <c r="P31" s="100">
        <v>131</v>
      </c>
      <c r="Q31" s="100">
        <v>131</v>
      </c>
      <c r="R31" s="100">
        <v>137</v>
      </c>
      <c r="S31" s="101">
        <v>137</v>
      </c>
    </row>
    <row r="32" spans="1:19" x14ac:dyDescent="0.25">
      <c r="A32" s="89"/>
      <c r="B32" s="38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3"/>
    </row>
    <row r="33" spans="1:19" x14ac:dyDescent="0.25">
      <c r="A33" s="89"/>
      <c r="B33" s="38" t="s">
        <v>89</v>
      </c>
      <c r="C33" s="34">
        <v>34.598853782687712</v>
      </c>
      <c r="D33" s="35">
        <v>37.24177783333333</v>
      </c>
      <c r="E33" s="35">
        <v>37.308037019580837</v>
      </c>
      <c r="F33" s="35">
        <v>39.848642999999996</v>
      </c>
      <c r="G33" s="35">
        <v>41.868163724999995</v>
      </c>
      <c r="H33" s="35">
        <v>43.164113066666665</v>
      </c>
      <c r="I33" s="35">
        <v>45.153976308333341</v>
      </c>
      <c r="J33" s="35">
        <v>48.401015116666663</v>
      </c>
      <c r="K33" s="35">
        <v>52.07158380833333</v>
      </c>
      <c r="L33" s="35">
        <v>54.835117816666667</v>
      </c>
      <c r="M33" s="35">
        <v>58.153694362499998</v>
      </c>
      <c r="N33" s="35">
        <v>61.142857624999998</v>
      </c>
      <c r="O33" s="35">
        <v>64.205471375000002</v>
      </c>
      <c r="P33" s="35">
        <v>69.074247445048641</v>
      </c>
      <c r="Q33" s="35">
        <v>70.779707589191233</v>
      </c>
      <c r="R33" s="35">
        <v>73.198804152029709</v>
      </c>
      <c r="S33" s="37">
        <v>75.39610767832923</v>
      </c>
    </row>
    <row r="34" spans="1:19" x14ac:dyDescent="0.25">
      <c r="A34" s="89"/>
      <c r="B34" s="38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7"/>
    </row>
    <row r="35" spans="1:19" x14ac:dyDescent="0.25">
      <c r="A35" s="89"/>
      <c r="B35" s="38" t="s">
        <v>84</v>
      </c>
      <c r="C35" s="99">
        <v>2.1359608622466659</v>
      </c>
      <c r="D35" s="100">
        <v>1.1832958440142589</v>
      </c>
      <c r="E35" s="100">
        <v>0.9471533212865898</v>
      </c>
      <c r="F35" s="100">
        <v>1.1651145752453076</v>
      </c>
      <c r="G35" s="100">
        <v>1.2080150947964114</v>
      </c>
      <c r="H35" s="100">
        <v>0.98574118360010821</v>
      </c>
      <c r="I35" s="100">
        <v>0.77154398839848315</v>
      </c>
      <c r="J35" s="100">
        <v>0.58468774787914157</v>
      </c>
      <c r="K35" s="100">
        <v>0.41965000000000008</v>
      </c>
      <c r="L35" s="100">
        <v>0.2713916666666667</v>
      </c>
      <c r="M35" s="100">
        <v>0.2113666666666667</v>
      </c>
      <c r="N35" s="100">
        <v>0.17787500000000001</v>
      </c>
      <c r="O35" s="100">
        <v>0.13440833333333335</v>
      </c>
      <c r="P35" s="100">
        <v>0.10756498668377928</v>
      </c>
      <c r="Q35" s="100">
        <v>0.1089465794096543</v>
      </c>
      <c r="R35" s="100">
        <v>0.11189687967196295</v>
      </c>
      <c r="S35" s="101">
        <v>0.12409530162905251</v>
      </c>
    </row>
    <row r="36" spans="1:19" x14ac:dyDescent="0.25">
      <c r="A36" s="108"/>
      <c r="B36" s="109"/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</row>
    <row r="37" spans="1:19" x14ac:dyDescent="0.25">
      <c r="B37" s="113"/>
      <c r="C37" s="113"/>
      <c r="D37" s="113"/>
      <c r="E37" s="113"/>
      <c r="F37" s="113"/>
      <c r="G37" s="114"/>
      <c r="H37" s="115"/>
      <c r="I37" s="21"/>
    </row>
    <row r="38" spans="1:19" s="21" customFormat="1" x14ac:dyDescent="0.25">
      <c r="A38" s="18" t="s">
        <v>6</v>
      </c>
      <c r="B38" s="395" t="s">
        <v>136</v>
      </c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</row>
  </sheetData>
  <mergeCells count="4">
    <mergeCell ref="A1:R1"/>
    <mergeCell ref="B38:R38"/>
    <mergeCell ref="A2:R2"/>
    <mergeCell ref="A3:R3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topLeftCell="B1" zoomScale="70" zoomScaleNormal="70" workbookViewId="0">
      <selection activeCell="N68" sqref="N68"/>
    </sheetView>
  </sheetViews>
  <sheetFormatPr defaultColWidth="9.140625" defaultRowHeight="15.75" x14ac:dyDescent="0.25"/>
  <cols>
    <col min="1" max="1" width="5.7109375" style="11" customWidth="1"/>
    <col min="2" max="2" width="75.7109375" style="11" customWidth="1"/>
    <col min="3" max="19" width="11.140625" style="11" customWidth="1"/>
    <col min="20" max="16384" width="9.140625" style="11"/>
  </cols>
  <sheetData>
    <row r="1" spans="1:19" x14ac:dyDescent="0.25">
      <c r="A1" s="401" t="str">
        <f>'Súhrnné indikátory'!A1:M1</f>
        <v>56. zasadnutie Výboru pre makroekonomické prognózy, 16.6.2021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402"/>
      <c r="R1" s="402"/>
    </row>
    <row r="2" spans="1:19" ht="18.75" x14ac:dyDescent="0.3">
      <c r="A2" s="379" t="s">
        <v>8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19" x14ac:dyDescent="0.25">
      <c r="A3" s="399" t="s">
        <v>61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x14ac:dyDescent="0.25">
      <c r="A4" s="122"/>
      <c r="B4" s="123"/>
      <c r="C4" s="358"/>
      <c r="D4" s="124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87"/>
    </row>
    <row r="5" spans="1:19" s="21" customFormat="1" x14ac:dyDescent="0.25">
      <c r="A5" s="29"/>
      <c r="B5" s="125"/>
      <c r="C5" s="89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20">
        <v>2024</v>
      </c>
    </row>
    <row r="6" spans="1:19" s="21" customFormat="1" x14ac:dyDescent="0.25">
      <c r="A6" s="29"/>
      <c r="B6" s="18"/>
      <c r="C6" s="116" t="s">
        <v>7</v>
      </c>
      <c r="D6" s="117" t="s">
        <v>7</v>
      </c>
      <c r="E6" s="117" t="s">
        <v>7</v>
      </c>
      <c r="F6" s="117" t="s">
        <v>7</v>
      </c>
      <c r="G6" s="117" t="s">
        <v>7</v>
      </c>
      <c r="H6" s="117" t="s">
        <v>7</v>
      </c>
      <c r="I6" s="117" t="s">
        <v>7</v>
      </c>
      <c r="J6" s="117" t="s">
        <v>7</v>
      </c>
      <c r="K6" s="117" t="s">
        <v>7</v>
      </c>
      <c r="L6" s="117" t="s">
        <v>7</v>
      </c>
      <c r="M6" s="117" t="s">
        <v>7</v>
      </c>
      <c r="N6" s="117" t="s">
        <v>7</v>
      </c>
      <c r="O6" s="117" t="s">
        <v>7</v>
      </c>
      <c r="P6" s="117" t="s">
        <v>62</v>
      </c>
      <c r="Q6" s="117" t="s">
        <v>62</v>
      </c>
      <c r="R6" s="117" t="s">
        <v>62</v>
      </c>
      <c r="S6" s="118" t="s">
        <v>62</v>
      </c>
    </row>
    <row r="7" spans="1:19" s="21" customFormat="1" x14ac:dyDescent="0.25">
      <c r="A7" s="122"/>
      <c r="B7" s="94"/>
      <c r="C7" s="360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1:19" s="21" customFormat="1" x14ac:dyDescent="0.25">
      <c r="A8" s="29"/>
      <c r="B8" s="7" t="s">
        <v>160</v>
      </c>
      <c r="C8" s="361"/>
      <c r="D8" s="128"/>
      <c r="J8" s="18"/>
      <c r="K8" s="18"/>
      <c r="L8" s="18"/>
      <c r="M8" s="18"/>
      <c r="N8" s="18"/>
      <c r="O8" s="18"/>
      <c r="P8" s="18"/>
      <c r="Q8" s="18"/>
      <c r="R8" s="18"/>
      <c r="S8" s="20"/>
    </row>
    <row r="9" spans="1:19" s="21" customFormat="1" x14ac:dyDescent="0.25">
      <c r="A9" s="29"/>
      <c r="B9" s="7"/>
      <c r="C9" s="361"/>
      <c r="D9" s="128"/>
      <c r="J9" s="18"/>
      <c r="K9" s="18"/>
      <c r="L9" s="18"/>
      <c r="M9" s="18"/>
      <c r="N9" s="18"/>
      <c r="O9" s="18"/>
      <c r="P9" s="18"/>
      <c r="Q9" s="18"/>
      <c r="R9" s="18"/>
      <c r="S9" s="20"/>
    </row>
    <row r="10" spans="1:19" x14ac:dyDescent="0.25">
      <c r="A10" s="29"/>
      <c r="B10" s="33" t="s">
        <v>70</v>
      </c>
      <c r="C10" s="129">
        <v>70.214658</v>
      </c>
      <c r="D10" s="130">
        <v>66.384074000000012</v>
      </c>
      <c r="E10" s="130">
        <v>70.281653000000006</v>
      </c>
      <c r="F10" s="130">
        <v>72.282724999999985</v>
      </c>
      <c r="G10" s="130">
        <v>73.653741999999994</v>
      </c>
      <c r="H10" s="130">
        <v>74.144670000000005</v>
      </c>
      <c r="I10" s="130">
        <v>76.103268000000014</v>
      </c>
      <c r="J10" s="130">
        <v>79.767563999999993</v>
      </c>
      <c r="K10" s="130">
        <v>81.468789000000001</v>
      </c>
      <c r="L10" s="130">
        <v>83.904314999999997</v>
      </c>
      <c r="M10" s="130">
        <v>86.966926000000001</v>
      </c>
      <c r="N10" s="130">
        <v>89.151177000000004</v>
      </c>
      <c r="O10" s="130">
        <v>84.912639999999996</v>
      </c>
      <c r="P10" s="130">
        <v>88.78327552527044</v>
      </c>
      <c r="Q10" s="130">
        <v>93.253382371584493</v>
      </c>
      <c r="R10" s="130">
        <v>97.759624047708286</v>
      </c>
      <c r="S10" s="131">
        <v>98.756152938781725</v>
      </c>
    </row>
    <row r="11" spans="1:19" x14ac:dyDescent="0.25">
      <c r="A11" s="29"/>
      <c r="B11" s="132" t="s">
        <v>23</v>
      </c>
      <c r="C11" s="133">
        <v>5.5748863615347366</v>
      </c>
      <c r="D11" s="134">
        <v>-5.455533230682386</v>
      </c>
      <c r="E11" s="134">
        <v>5.8712561088070547</v>
      </c>
      <c r="F11" s="134">
        <v>2.8472181779787942</v>
      </c>
      <c r="G11" s="134">
        <v>1.8967422714071924</v>
      </c>
      <c r="H11" s="134">
        <v>0.66653504176339418</v>
      </c>
      <c r="I11" s="134">
        <v>2.6415897461004478</v>
      </c>
      <c r="J11" s="134">
        <v>4.8148996702743307</v>
      </c>
      <c r="K11" s="134">
        <v>2.1327277839398473</v>
      </c>
      <c r="L11" s="134">
        <v>2.9895203180202001</v>
      </c>
      <c r="M11" s="134">
        <v>3.6501233577796333</v>
      </c>
      <c r="N11" s="134">
        <v>2.5115881409905283</v>
      </c>
      <c r="O11" s="134">
        <v>-4.7543253411001078</v>
      </c>
      <c r="P11" s="134">
        <v>4.5583737889558495</v>
      </c>
      <c r="Q11" s="134">
        <v>5.0348523636545961</v>
      </c>
      <c r="R11" s="134">
        <v>4.8322554759117287</v>
      </c>
      <c r="S11" s="135">
        <v>1.0193665337615343</v>
      </c>
    </row>
    <row r="12" spans="1:19" x14ac:dyDescent="0.25">
      <c r="A12" s="29"/>
      <c r="B12" s="33" t="s">
        <v>24</v>
      </c>
      <c r="C12" s="129">
        <v>41.387271999999996</v>
      </c>
      <c r="D12" s="130">
        <v>41.292940999999999</v>
      </c>
      <c r="E12" s="130">
        <v>41.620713000000002</v>
      </c>
      <c r="F12" s="130">
        <v>40.807152000000002</v>
      </c>
      <c r="G12" s="130">
        <v>40.990322999999997</v>
      </c>
      <c r="H12" s="130">
        <v>40.496885999999996</v>
      </c>
      <c r="I12" s="130">
        <v>41.274768999999999</v>
      </c>
      <c r="J12" s="130">
        <v>42.415604000000009</v>
      </c>
      <c r="K12" s="130">
        <v>44.053991000000003</v>
      </c>
      <c r="L12" s="130">
        <v>46.130046</v>
      </c>
      <c r="M12" s="130">
        <v>48.072848000000008</v>
      </c>
      <c r="N12" s="130">
        <v>49.310698000000002</v>
      </c>
      <c r="O12" s="130">
        <v>48.760395999999993</v>
      </c>
      <c r="P12" s="130">
        <v>50.00490912312506</v>
      </c>
      <c r="Q12" s="130">
        <v>51.003405282056846</v>
      </c>
      <c r="R12" s="130">
        <v>51.411427511383515</v>
      </c>
      <c r="S12" s="131">
        <v>52.891728430034476</v>
      </c>
    </row>
    <row r="13" spans="1:19" x14ac:dyDescent="0.25">
      <c r="A13" s="29"/>
      <c r="B13" s="132" t="s">
        <v>23</v>
      </c>
      <c r="C13" s="133">
        <v>6.9963415645545535</v>
      </c>
      <c r="D13" s="134">
        <v>-0.22792272948068959</v>
      </c>
      <c r="E13" s="134">
        <v>0.79377247554250907</v>
      </c>
      <c r="F13" s="134">
        <v>-1.9547022176193862</v>
      </c>
      <c r="G13" s="134">
        <v>0.4488698451682982</v>
      </c>
      <c r="H13" s="134">
        <v>-1.2037890016138642</v>
      </c>
      <c r="I13" s="134">
        <v>1.9208464571819128</v>
      </c>
      <c r="J13" s="134">
        <v>2.7640009323856018</v>
      </c>
      <c r="K13" s="134">
        <v>3.8626987370025345</v>
      </c>
      <c r="L13" s="134">
        <v>4.7125242296435665</v>
      </c>
      <c r="M13" s="134">
        <v>4.2115761167894838</v>
      </c>
      <c r="N13" s="134">
        <v>2.5749462565646253</v>
      </c>
      <c r="O13" s="134">
        <v>-1.1159890699580233</v>
      </c>
      <c r="P13" s="134">
        <v>2.5523031501324622</v>
      </c>
      <c r="Q13" s="134">
        <v>1.9967962674889206</v>
      </c>
      <c r="R13" s="134">
        <v>0.79999017138216999</v>
      </c>
      <c r="S13" s="135">
        <v>2.8793227309690916</v>
      </c>
    </row>
    <row r="14" spans="1:19" x14ac:dyDescent="0.25">
      <c r="A14" s="29"/>
      <c r="B14" s="33" t="s">
        <v>25</v>
      </c>
      <c r="C14" s="129">
        <v>0.65828600000000004</v>
      </c>
      <c r="D14" s="130">
        <v>0.67871599999999987</v>
      </c>
      <c r="E14" s="130">
        <v>0.68971900000000008</v>
      </c>
      <c r="F14" s="130">
        <v>0.69184100000000015</v>
      </c>
      <c r="G14" s="130">
        <v>0.67546400000000006</v>
      </c>
      <c r="H14" s="130">
        <v>0.67710000000000004</v>
      </c>
      <c r="I14" s="130">
        <v>0.67206100000000002</v>
      </c>
      <c r="J14" s="130">
        <v>0.69057500000000005</v>
      </c>
      <c r="K14" s="130">
        <v>0.7274290000000001</v>
      </c>
      <c r="L14" s="130">
        <v>0.72248100000000004</v>
      </c>
      <c r="M14" s="130">
        <v>0.69478300000000004</v>
      </c>
      <c r="N14" s="130">
        <v>0.75986100000000012</v>
      </c>
      <c r="O14" s="130">
        <v>0.80248400000000009</v>
      </c>
      <c r="P14" s="130">
        <v>0.92028102726698968</v>
      </c>
      <c r="Q14" s="130">
        <v>0.93865716446986536</v>
      </c>
      <c r="R14" s="130">
        <v>0.94616632952859958</v>
      </c>
      <c r="S14" s="131">
        <v>0.97340951172749224</v>
      </c>
    </row>
    <row r="15" spans="1:19" x14ac:dyDescent="0.25">
      <c r="A15" s="29"/>
      <c r="B15" s="132" t="s">
        <v>23</v>
      </c>
      <c r="C15" s="133">
        <v>8.2381454266232446</v>
      </c>
      <c r="D15" s="134">
        <v>3.1035142779885616</v>
      </c>
      <c r="E15" s="134">
        <v>1.6211493467076288</v>
      </c>
      <c r="F15" s="134">
        <v>0.30766152592578422</v>
      </c>
      <c r="G15" s="134">
        <v>-2.3671623971403877</v>
      </c>
      <c r="H15" s="134">
        <v>0.24220387763078666</v>
      </c>
      <c r="I15" s="134">
        <v>-0.74420321961304881</v>
      </c>
      <c r="J15" s="134">
        <v>2.7548094592603878</v>
      </c>
      <c r="K15" s="134">
        <v>5.3367121601563872</v>
      </c>
      <c r="L15" s="134">
        <v>-0.68020384119963362</v>
      </c>
      <c r="M15" s="134">
        <v>-3.8337340359123617</v>
      </c>
      <c r="N15" s="134">
        <v>9.3666655632046449</v>
      </c>
      <c r="O15" s="134">
        <v>5.6093153879459345</v>
      </c>
      <c r="P15" s="134">
        <v>14.679049958253332</v>
      </c>
      <c r="Q15" s="134">
        <v>1.9967962674888984</v>
      </c>
      <c r="R15" s="134">
        <v>0.7999901713822366</v>
      </c>
      <c r="S15" s="135">
        <v>2.8793227309690694</v>
      </c>
    </row>
    <row r="16" spans="1:19" x14ac:dyDescent="0.25">
      <c r="A16" s="29"/>
      <c r="B16" s="33" t="s">
        <v>137</v>
      </c>
      <c r="C16" s="129">
        <v>12.939945999999999</v>
      </c>
      <c r="D16" s="130">
        <v>13.714922999999999</v>
      </c>
      <c r="E16" s="130">
        <v>14.005614000000001</v>
      </c>
      <c r="F16" s="130">
        <v>13.676168000000002</v>
      </c>
      <c r="G16" s="130">
        <v>13.401536</v>
      </c>
      <c r="H16" s="130">
        <v>13.600327000000002</v>
      </c>
      <c r="I16" s="130">
        <v>14.11434</v>
      </c>
      <c r="J16" s="130">
        <v>14.862878</v>
      </c>
      <c r="K16" s="130">
        <v>15.149528999999999</v>
      </c>
      <c r="L16" s="130">
        <v>15.343402000000001</v>
      </c>
      <c r="M16" s="130">
        <v>15.357790000000001</v>
      </c>
      <c r="N16" s="130">
        <v>16.068797</v>
      </c>
      <c r="O16" s="130">
        <v>16.109559000000001</v>
      </c>
      <c r="P16" s="130">
        <v>16.678769760424313</v>
      </c>
      <c r="Q16" s="130">
        <v>16.115094008485631</v>
      </c>
      <c r="R16" s="130">
        <v>16.834059372594261</v>
      </c>
      <c r="S16" s="131">
        <v>17.059007450938683</v>
      </c>
    </row>
    <row r="17" spans="1:19" x14ac:dyDescent="0.25">
      <c r="A17" s="29"/>
      <c r="B17" s="132" t="s">
        <v>23</v>
      </c>
      <c r="C17" s="133">
        <v>6.2742038661468325</v>
      </c>
      <c r="D17" s="134">
        <v>5.9890280840430021</v>
      </c>
      <c r="E17" s="134">
        <v>2.1195233833978033</v>
      </c>
      <c r="F17" s="134">
        <v>-2.3522424650572304</v>
      </c>
      <c r="G17" s="134">
        <v>-2.0081063642973795</v>
      </c>
      <c r="H17" s="134">
        <v>1.4833448941972138</v>
      </c>
      <c r="I17" s="134">
        <v>3.7794164802066765</v>
      </c>
      <c r="J17" s="134">
        <v>5.3033864849507673</v>
      </c>
      <c r="K17" s="134">
        <v>1.9286372397055107</v>
      </c>
      <c r="L17" s="134">
        <v>1.2797295546284282</v>
      </c>
      <c r="M17" s="134">
        <v>9.3773206228964234E-2</v>
      </c>
      <c r="N17" s="134">
        <v>4.6296179333094045</v>
      </c>
      <c r="O17" s="134">
        <v>0.2536717589997517</v>
      </c>
      <c r="P17" s="134">
        <v>3.5333727038977969</v>
      </c>
      <c r="Q17" s="134">
        <v>-3.3796002944784242</v>
      </c>
      <c r="R17" s="134">
        <v>4.4614407072651741</v>
      </c>
      <c r="S17" s="135">
        <v>1.3362675832701232</v>
      </c>
    </row>
    <row r="18" spans="1:19" x14ac:dyDescent="0.25">
      <c r="A18" s="29"/>
      <c r="B18" s="33" t="s">
        <v>140</v>
      </c>
      <c r="C18" s="129">
        <v>16.751146000000002</v>
      </c>
      <c r="D18" s="130">
        <v>13.445319999999999</v>
      </c>
      <c r="E18" s="130">
        <v>14.539014</v>
      </c>
      <c r="F18" s="130">
        <v>16.608854000000001</v>
      </c>
      <c r="G18" s="130">
        <v>14.934365999999999</v>
      </c>
      <c r="H18" s="130">
        <v>15.132721000000002</v>
      </c>
      <c r="I18" s="130">
        <v>15.562355000000002</v>
      </c>
      <c r="J18" s="130">
        <v>18.91845</v>
      </c>
      <c r="K18" s="130">
        <v>17.150518000000002</v>
      </c>
      <c r="L18" s="130">
        <v>17.660828000000002</v>
      </c>
      <c r="M18" s="130">
        <v>18.140112000000002</v>
      </c>
      <c r="N18" s="130">
        <v>19.338729999999998</v>
      </c>
      <c r="O18" s="130">
        <v>17.012067999999999</v>
      </c>
      <c r="P18" s="130">
        <v>17.328793020816835</v>
      </c>
      <c r="Q18" s="130">
        <v>20.889338464452134</v>
      </c>
      <c r="R18" s="130">
        <v>24.043951125620829</v>
      </c>
      <c r="S18" s="131">
        <v>21.756984431397203</v>
      </c>
    </row>
    <row r="19" spans="1:19" x14ac:dyDescent="0.25">
      <c r="A19" s="29"/>
      <c r="B19" s="132" t="s">
        <v>23</v>
      </c>
      <c r="C19" s="133">
        <v>3.6906518408876376</v>
      </c>
      <c r="D19" s="134">
        <v>-19.734924404575072</v>
      </c>
      <c r="E19" s="134">
        <v>8.1343843062121159</v>
      </c>
      <c r="F19" s="134">
        <v>14.236453723753218</v>
      </c>
      <c r="G19" s="134">
        <v>-10.081899690369978</v>
      </c>
      <c r="H19" s="134">
        <v>1.328178243388467</v>
      </c>
      <c r="I19" s="134">
        <v>2.8391060669128887</v>
      </c>
      <c r="J19" s="134">
        <v>21.565470007592037</v>
      </c>
      <c r="K19" s="134">
        <v>-9.345015051444495</v>
      </c>
      <c r="L19" s="134">
        <v>2.9754786415197465</v>
      </c>
      <c r="M19" s="134">
        <v>2.7138251955117765</v>
      </c>
      <c r="N19" s="134">
        <v>6.6075556755107012</v>
      </c>
      <c r="O19" s="134">
        <v>-12.031100284248241</v>
      </c>
      <c r="P19" s="134">
        <v>1.8617667224045675</v>
      </c>
      <c r="Q19" s="134">
        <v>20.546990430078239</v>
      </c>
      <c r="R19" s="134">
        <v>15.101544103643928</v>
      </c>
      <c r="S19" s="135">
        <v>-9.5116093119432144</v>
      </c>
    </row>
    <row r="20" spans="1:19" x14ac:dyDescent="0.25">
      <c r="A20" s="29"/>
      <c r="B20" s="33" t="s">
        <v>26</v>
      </c>
      <c r="C20" s="129">
        <v>52.837836000000003</v>
      </c>
      <c r="D20" s="130">
        <v>44.189901000000006</v>
      </c>
      <c r="E20" s="130">
        <v>51.850471999999996</v>
      </c>
      <c r="F20" s="130">
        <v>57.362248000000001</v>
      </c>
      <c r="G20" s="130">
        <v>62.607459000000006</v>
      </c>
      <c r="H20" s="130">
        <v>66.370360000000005</v>
      </c>
      <c r="I20" s="130">
        <v>68.823033000000009</v>
      </c>
      <c r="J20" s="130">
        <v>73.395801000000006</v>
      </c>
      <c r="K20" s="130">
        <v>77.088059999999999</v>
      </c>
      <c r="L20" s="130">
        <v>79.866948999999991</v>
      </c>
      <c r="M20" s="130">
        <v>84.006844000000001</v>
      </c>
      <c r="N20" s="130">
        <v>84.667933000000005</v>
      </c>
      <c r="O20" s="130">
        <v>78.305688000000004</v>
      </c>
      <c r="P20" s="130">
        <v>90.002367255875612</v>
      </c>
      <c r="Q20" s="130">
        <v>95.86352062701512</v>
      </c>
      <c r="R20" s="130">
        <v>101.52859691984783</v>
      </c>
      <c r="S20" s="131">
        <v>105.22354687836621</v>
      </c>
    </row>
    <row r="21" spans="1:19" x14ac:dyDescent="0.25">
      <c r="A21" s="29"/>
      <c r="B21" s="132" t="s">
        <v>23</v>
      </c>
      <c r="C21" s="133">
        <v>3.0103050785653451</v>
      </c>
      <c r="D21" s="134">
        <v>-16.366936374911333</v>
      </c>
      <c r="E21" s="134">
        <v>17.335569500370653</v>
      </c>
      <c r="F21" s="134">
        <v>10.63013659740648</v>
      </c>
      <c r="G21" s="134">
        <v>9.1440122779009592</v>
      </c>
      <c r="H21" s="134">
        <v>6.0103078133230126</v>
      </c>
      <c r="I21" s="134">
        <v>3.6954342269651885</v>
      </c>
      <c r="J21" s="134">
        <v>6.6442407442287355</v>
      </c>
      <c r="K21" s="134">
        <v>5.0306133998047065</v>
      </c>
      <c r="L21" s="134">
        <v>3.6048241452697027</v>
      </c>
      <c r="M21" s="134">
        <v>5.1834896059445024</v>
      </c>
      <c r="N21" s="134">
        <v>0.78694659687490454</v>
      </c>
      <c r="O21" s="134">
        <v>-7.5143502085966762</v>
      </c>
      <c r="P21" s="134">
        <v>14.937202589773047</v>
      </c>
      <c r="Q21" s="134">
        <v>6.5122213446634492</v>
      </c>
      <c r="R21" s="134">
        <v>5.9095224708826777</v>
      </c>
      <c r="S21" s="135">
        <v>3.6393194337506429</v>
      </c>
    </row>
    <row r="22" spans="1:19" x14ac:dyDescent="0.25">
      <c r="A22" s="29"/>
      <c r="B22" s="33" t="s">
        <v>27</v>
      </c>
      <c r="C22" s="129">
        <v>56.865507000000001</v>
      </c>
      <c r="D22" s="130">
        <v>46.113385000000001</v>
      </c>
      <c r="E22" s="130">
        <v>53.775906000000006</v>
      </c>
      <c r="F22" s="130">
        <v>57.979565999999998</v>
      </c>
      <c r="G22" s="130">
        <v>59.200478000000004</v>
      </c>
      <c r="H22" s="130">
        <v>62.530762000000003</v>
      </c>
      <c r="I22" s="130">
        <v>65.373987</v>
      </c>
      <c r="J22" s="130">
        <v>70.943293000000011</v>
      </c>
      <c r="K22" s="130">
        <v>74.372894000000002</v>
      </c>
      <c r="L22" s="130">
        <v>77.275074000000004</v>
      </c>
      <c r="M22" s="130">
        <v>81.101774000000006</v>
      </c>
      <c r="N22" s="130">
        <v>82.796664000000007</v>
      </c>
      <c r="O22" s="130">
        <v>75.889818000000005</v>
      </c>
      <c r="P22" s="130">
        <v>87.613432294733883</v>
      </c>
      <c r="Q22" s="130">
        <v>93.057388848703241</v>
      </c>
      <c r="R22" s="130">
        <v>98.506079482217871</v>
      </c>
      <c r="S22" s="131">
        <v>100.65040041796931</v>
      </c>
    </row>
    <row r="23" spans="1:19" x14ac:dyDescent="0.25">
      <c r="A23" s="29"/>
      <c r="B23" s="132" t="s">
        <v>23</v>
      </c>
      <c r="C23" s="133">
        <v>4.1080374203406267</v>
      </c>
      <c r="D23" s="134">
        <v>-18.907985819945296</v>
      </c>
      <c r="E23" s="134">
        <v>16.61669599835276</v>
      </c>
      <c r="F23" s="134">
        <v>7.8169952171517121</v>
      </c>
      <c r="G23" s="134">
        <v>2.1057625715928951</v>
      </c>
      <c r="H23" s="134">
        <v>5.625434308148658</v>
      </c>
      <c r="I23" s="134">
        <v>4.5469220413466127</v>
      </c>
      <c r="J23" s="134">
        <v>8.5191469200126981</v>
      </c>
      <c r="K23" s="134">
        <v>4.8342850394610171</v>
      </c>
      <c r="L23" s="134">
        <v>3.9022012509019932</v>
      </c>
      <c r="M23" s="134">
        <v>4.9520496091663313</v>
      </c>
      <c r="N23" s="134">
        <v>2.089830981995533</v>
      </c>
      <c r="O23" s="134">
        <v>-8.3419375447300723</v>
      </c>
      <c r="P23" s="134">
        <v>15.448204520313746</v>
      </c>
      <c r="Q23" s="134">
        <v>6.2136095018578308</v>
      </c>
      <c r="R23" s="134">
        <v>5.8551939839762257</v>
      </c>
      <c r="S23" s="135">
        <v>2.1768412132761039</v>
      </c>
    </row>
    <row r="24" spans="1:19" x14ac:dyDescent="0.25">
      <c r="A24" s="76"/>
      <c r="B24" s="136"/>
      <c r="C24" s="302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03"/>
    </row>
    <row r="25" spans="1:19" x14ac:dyDescent="0.25">
      <c r="A25" s="29"/>
      <c r="B25" s="137"/>
      <c r="C25" s="355"/>
      <c r="D25" s="15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40"/>
    </row>
    <row r="26" spans="1:19" x14ac:dyDescent="0.25">
      <c r="A26" s="29"/>
      <c r="B26" s="7" t="s">
        <v>161</v>
      </c>
      <c r="C26" s="89"/>
      <c r="D26" s="18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33"/>
    </row>
    <row r="27" spans="1:19" x14ac:dyDescent="0.25">
      <c r="A27" s="29"/>
      <c r="B27" s="128"/>
      <c r="C27" s="89"/>
      <c r="D27" s="18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33"/>
    </row>
    <row r="28" spans="1:19" x14ac:dyDescent="0.25">
      <c r="A28" s="29"/>
      <c r="B28" s="33" t="s">
        <v>70</v>
      </c>
      <c r="C28" s="129">
        <v>68.590534000000005</v>
      </c>
      <c r="D28" s="130">
        <v>64.095518999999996</v>
      </c>
      <c r="E28" s="130">
        <v>68.188652000000005</v>
      </c>
      <c r="F28" s="130">
        <v>71.30450900000001</v>
      </c>
      <c r="G28" s="130">
        <v>73.575776000000005</v>
      </c>
      <c r="H28" s="130">
        <v>74.448761999999988</v>
      </c>
      <c r="I28" s="130">
        <v>76.269799000000006</v>
      </c>
      <c r="J28" s="130">
        <v>79.767564000000007</v>
      </c>
      <c r="K28" s="130">
        <v>81.051498999999993</v>
      </c>
      <c r="L28" s="130">
        <v>84.488635000000016</v>
      </c>
      <c r="M28" s="130">
        <v>89.356687000000008</v>
      </c>
      <c r="N28" s="130">
        <v>93.900450000000006</v>
      </c>
      <c r="O28" s="130">
        <v>91.555334000000002</v>
      </c>
      <c r="P28" s="130">
        <v>97.041494751774479</v>
      </c>
      <c r="Q28" s="130">
        <v>103.82084288556989</v>
      </c>
      <c r="R28" s="130">
        <v>110.96195425168521</v>
      </c>
      <c r="S28" s="131">
        <v>113.7088761550273</v>
      </c>
    </row>
    <row r="29" spans="1:19" x14ac:dyDescent="0.25">
      <c r="A29" s="29"/>
      <c r="B29" s="132" t="s">
        <v>23</v>
      </c>
      <c r="C29" s="133">
        <v>8.5922957350331952</v>
      </c>
      <c r="D29" s="134">
        <v>-6.5534042933679482</v>
      </c>
      <c r="E29" s="134">
        <v>6.3859893232161902</v>
      </c>
      <c r="F29" s="134">
        <v>4.5694656055086824</v>
      </c>
      <c r="G29" s="134">
        <v>3.185306275652211</v>
      </c>
      <c r="H29" s="134">
        <v>1.1865128000824399</v>
      </c>
      <c r="I29" s="134">
        <v>2.4460272421991558</v>
      </c>
      <c r="J29" s="134">
        <v>4.5860419797356666</v>
      </c>
      <c r="K29" s="134">
        <v>1.6095953488061587</v>
      </c>
      <c r="L29" s="134">
        <v>4.2406815943034193</v>
      </c>
      <c r="M29" s="134">
        <v>5.7617832268209712</v>
      </c>
      <c r="N29" s="134">
        <v>5.0849725438007809</v>
      </c>
      <c r="O29" s="134">
        <v>-2.4974491602542948</v>
      </c>
      <c r="P29" s="134">
        <v>5.9921803701513232</v>
      </c>
      <c r="Q29" s="134">
        <v>6.9860302040240851</v>
      </c>
      <c r="R29" s="134">
        <v>6.8783022441709196</v>
      </c>
      <c r="S29" s="135">
        <v>2.4755529243036811</v>
      </c>
    </row>
    <row r="30" spans="1:19" x14ac:dyDescent="0.25">
      <c r="A30" s="29"/>
      <c r="B30" s="33" t="s">
        <v>24</v>
      </c>
      <c r="C30" s="129">
        <v>37.666879000000002</v>
      </c>
      <c r="D30" s="130">
        <v>37.599816999999994</v>
      </c>
      <c r="E30" s="130">
        <v>38.286100999999995</v>
      </c>
      <c r="F30" s="130">
        <v>39.006619000000008</v>
      </c>
      <c r="G30" s="130">
        <v>40.537997000000004</v>
      </c>
      <c r="H30" s="130">
        <v>40.586413</v>
      </c>
      <c r="I30" s="130">
        <v>41.326695999999998</v>
      </c>
      <c r="J30" s="130">
        <v>42.415604000000009</v>
      </c>
      <c r="K30" s="130">
        <v>43.904249</v>
      </c>
      <c r="L30" s="130">
        <v>46.608218999999998</v>
      </c>
      <c r="M30" s="130">
        <v>49.683073000000007</v>
      </c>
      <c r="N30" s="130">
        <v>52.334171999999995</v>
      </c>
      <c r="O30" s="130">
        <v>52.837106999999996</v>
      </c>
      <c r="P30" s="130">
        <v>54.914919137080361</v>
      </c>
      <c r="Q30" s="130">
        <v>57.731316259383924</v>
      </c>
      <c r="R30" s="130">
        <v>59.594847251935022</v>
      </c>
      <c r="S30" s="131">
        <v>61.854273105022699</v>
      </c>
    </row>
    <row r="31" spans="1:19" x14ac:dyDescent="0.25">
      <c r="A31" s="29"/>
      <c r="B31" s="132" t="s">
        <v>23</v>
      </c>
      <c r="C31" s="133">
        <v>11.800179221602658</v>
      </c>
      <c r="D31" s="134">
        <v>-0.1780397043248616</v>
      </c>
      <c r="E31" s="134">
        <v>1.8252322876997074</v>
      </c>
      <c r="F31" s="134">
        <v>1.8819309910925952</v>
      </c>
      <c r="G31" s="134">
        <v>3.9259439532557172</v>
      </c>
      <c r="H31" s="134">
        <v>0.11943362667867774</v>
      </c>
      <c r="I31" s="134">
        <v>1.8239675430297142</v>
      </c>
      <c r="J31" s="134">
        <v>2.6348779491107033</v>
      </c>
      <c r="K31" s="134">
        <v>3.5096635662667852</v>
      </c>
      <c r="L31" s="134">
        <v>6.1587888680204816</v>
      </c>
      <c r="M31" s="134">
        <v>6.5972355648260317</v>
      </c>
      <c r="N31" s="134">
        <v>5.3360205798864246</v>
      </c>
      <c r="O31" s="134">
        <v>0.96100689239908554</v>
      </c>
      <c r="P31" s="134">
        <v>3.9324865706223511</v>
      </c>
      <c r="Q31" s="134">
        <v>5.1286556851211751</v>
      </c>
      <c r="R31" s="134">
        <v>3.2279378217852317</v>
      </c>
      <c r="S31" s="135">
        <v>3.7913107546631242</v>
      </c>
    </row>
    <row r="32" spans="1:19" x14ac:dyDescent="0.25">
      <c r="A32" s="29"/>
      <c r="B32" s="33" t="s">
        <v>25</v>
      </c>
      <c r="C32" s="129">
        <v>0.625587</v>
      </c>
      <c r="D32" s="130">
        <v>0.64738300000000004</v>
      </c>
      <c r="E32" s="130">
        <v>0.657331</v>
      </c>
      <c r="F32" s="130">
        <v>0.66984700000000008</v>
      </c>
      <c r="G32" s="130">
        <v>0.66455700000000006</v>
      </c>
      <c r="H32" s="130">
        <v>0.67231900000000011</v>
      </c>
      <c r="I32" s="130">
        <v>0.66837500000000005</v>
      </c>
      <c r="J32" s="130">
        <v>0.69057500000000005</v>
      </c>
      <c r="K32" s="130">
        <v>0.73477300000000001</v>
      </c>
      <c r="L32" s="130">
        <v>0.75096099999999999</v>
      </c>
      <c r="M32" s="130">
        <v>0.74912900000000004</v>
      </c>
      <c r="N32" s="130">
        <v>0.86135200000000012</v>
      </c>
      <c r="O32" s="130">
        <v>0.96665200000000007</v>
      </c>
      <c r="P32" s="130">
        <v>1.1162731757818223</v>
      </c>
      <c r="Q32" s="130">
        <v>1.1735229834730394</v>
      </c>
      <c r="R32" s="130">
        <v>1.2114035757039081</v>
      </c>
      <c r="S32" s="131">
        <v>1.257331649751944</v>
      </c>
    </row>
    <row r="33" spans="1:19" x14ac:dyDescent="0.25">
      <c r="A33" s="29"/>
      <c r="B33" s="132" t="s">
        <v>23</v>
      </c>
      <c r="C33" s="133">
        <v>12.560388211861184</v>
      </c>
      <c r="D33" s="134">
        <v>3.4840877447900986</v>
      </c>
      <c r="E33" s="134">
        <v>1.5366483210093485</v>
      </c>
      <c r="F33" s="134">
        <v>1.9040635539781414</v>
      </c>
      <c r="G33" s="134">
        <v>-0.7897325807236677</v>
      </c>
      <c r="H33" s="134">
        <v>1.1679961237335723</v>
      </c>
      <c r="I33" s="134">
        <v>-0.58662628900865155</v>
      </c>
      <c r="J33" s="134">
        <v>3.3214886852440673</v>
      </c>
      <c r="K33" s="134">
        <v>6.4001737682366056</v>
      </c>
      <c r="L33" s="134">
        <v>2.2031294018696856</v>
      </c>
      <c r="M33" s="134">
        <v>-0.24395408017193754</v>
      </c>
      <c r="N33" s="134">
        <v>14.980463978834102</v>
      </c>
      <c r="O33" s="134">
        <v>12.224967260771425</v>
      </c>
      <c r="P33" s="134">
        <v>15.47828751006799</v>
      </c>
      <c r="Q33" s="134">
        <v>5.1286556851211751</v>
      </c>
      <c r="R33" s="134">
        <v>3.2279378217852317</v>
      </c>
      <c r="S33" s="135">
        <v>3.7913107546631242</v>
      </c>
    </row>
    <row r="34" spans="1:19" x14ac:dyDescent="0.25">
      <c r="A34" s="29"/>
      <c r="B34" s="33" t="s">
        <v>137</v>
      </c>
      <c r="C34" s="129">
        <v>12.026101000000001</v>
      </c>
      <c r="D34" s="130">
        <v>12.814836000000001</v>
      </c>
      <c r="E34" s="130">
        <v>13.199986999999998</v>
      </c>
      <c r="F34" s="130">
        <v>13.148378000000001</v>
      </c>
      <c r="G34" s="130">
        <v>13.125932000000001</v>
      </c>
      <c r="H34" s="130">
        <v>13.465238000000001</v>
      </c>
      <c r="I34" s="130">
        <v>14.017179000000002</v>
      </c>
      <c r="J34" s="130">
        <v>14.862878</v>
      </c>
      <c r="K34" s="130">
        <v>15.343073</v>
      </c>
      <c r="L34" s="130">
        <v>16.035526000000001</v>
      </c>
      <c r="M34" s="130">
        <v>16.731017000000001</v>
      </c>
      <c r="N34" s="130">
        <v>18.477343999999999</v>
      </c>
      <c r="O34" s="130">
        <v>19.729778000000003</v>
      </c>
      <c r="P34" s="130">
        <v>20.433374998502309</v>
      </c>
      <c r="Q34" s="130">
        <v>20.176198817270649</v>
      </c>
      <c r="R34" s="130">
        <v>21.526098995939954</v>
      </c>
      <c r="S34" s="131">
        <v>22.24661264772412</v>
      </c>
    </row>
    <row r="35" spans="1:19" x14ac:dyDescent="0.25">
      <c r="A35" s="29"/>
      <c r="B35" s="132" t="s">
        <v>23</v>
      </c>
      <c r="C35" s="133">
        <v>11.067087522364915</v>
      </c>
      <c r="D35" s="134">
        <v>6.5585263253651327</v>
      </c>
      <c r="E35" s="134">
        <v>3.0055086151707044</v>
      </c>
      <c r="F35" s="134">
        <v>-0.3909776577810109</v>
      </c>
      <c r="G35" s="134">
        <v>-0.17071307198499586</v>
      </c>
      <c r="H35" s="134">
        <v>2.5850050114536671</v>
      </c>
      <c r="I35" s="134">
        <v>4.0990066421403126</v>
      </c>
      <c r="J35" s="134">
        <v>6.0333038480852474</v>
      </c>
      <c r="K35" s="134">
        <v>3.2308345664951332</v>
      </c>
      <c r="L35" s="134">
        <v>4.5131311048314915</v>
      </c>
      <c r="M35" s="134">
        <v>4.3371885649401198</v>
      </c>
      <c r="N35" s="134">
        <v>10.437661978348345</v>
      </c>
      <c r="O35" s="134">
        <v>6.7782144446734582</v>
      </c>
      <c r="P35" s="134">
        <v>3.5661678428531074</v>
      </c>
      <c r="Q35" s="134">
        <v>-1.2586084347324555</v>
      </c>
      <c r="R35" s="134">
        <v>6.6905574776245924</v>
      </c>
      <c r="S35" s="135">
        <v>3.3471631433083404</v>
      </c>
    </row>
    <row r="36" spans="1:19" x14ac:dyDescent="0.25">
      <c r="A36" s="29"/>
      <c r="B36" s="33" t="s">
        <v>140</v>
      </c>
      <c r="C36" s="129">
        <v>16.976618999999999</v>
      </c>
      <c r="D36" s="130">
        <v>13.332713</v>
      </c>
      <c r="E36" s="130">
        <v>14.396229999999999</v>
      </c>
      <c r="F36" s="130">
        <v>16.592241000000001</v>
      </c>
      <c r="G36" s="130">
        <v>14.942568999999999</v>
      </c>
      <c r="H36" s="130">
        <v>15.202793999999999</v>
      </c>
      <c r="I36" s="130">
        <v>15.570226</v>
      </c>
      <c r="J36" s="130">
        <v>18.91845</v>
      </c>
      <c r="K36" s="130">
        <v>17.018955000000002</v>
      </c>
      <c r="L36" s="130">
        <v>17.805831000000001</v>
      </c>
      <c r="M36" s="130">
        <v>18.706837</v>
      </c>
      <c r="N36" s="130">
        <v>20.183781000000003</v>
      </c>
      <c r="O36" s="130">
        <v>17.87921</v>
      </c>
      <c r="P36" s="130">
        <v>18.836107714579164</v>
      </c>
      <c r="Q36" s="130">
        <v>22.930024543820036</v>
      </c>
      <c r="R36" s="130">
        <v>26.804116690923582</v>
      </c>
      <c r="S36" s="131">
        <v>24.954090669595267</v>
      </c>
    </row>
    <row r="37" spans="1:19" x14ac:dyDescent="0.25">
      <c r="A37" s="29"/>
      <c r="B37" s="132" t="s">
        <v>23</v>
      </c>
      <c r="C37" s="133">
        <v>5.7024175744533112</v>
      </c>
      <c r="D37" s="134">
        <v>-21.464262112497188</v>
      </c>
      <c r="E37" s="134">
        <v>7.9767486182294567</v>
      </c>
      <c r="F37" s="134">
        <v>15.254069989156903</v>
      </c>
      <c r="G37" s="134">
        <v>-9.9424303202924946</v>
      </c>
      <c r="H37" s="134">
        <v>1.7415010765551742</v>
      </c>
      <c r="I37" s="134">
        <v>2.4168715303252819</v>
      </c>
      <c r="J37" s="134">
        <v>21.504016704702945</v>
      </c>
      <c r="K37" s="134">
        <v>-10.040436716538615</v>
      </c>
      <c r="L37" s="134">
        <v>4.6235271202021533</v>
      </c>
      <c r="M37" s="134">
        <v>5.0601738273265529</v>
      </c>
      <c r="N37" s="134">
        <v>7.8952096498194901</v>
      </c>
      <c r="O37" s="134">
        <v>-11.417935024166203</v>
      </c>
      <c r="P37" s="134">
        <v>5.3520133975671458</v>
      </c>
      <c r="Q37" s="134">
        <v>21.734409737273786</v>
      </c>
      <c r="R37" s="134">
        <v>16.895281292438334</v>
      </c>
      <c r="S37" s="135">
        <v>-6.9020219642409453</v>
      </c>
    </row>
    <row r="38" spans="1:19" x14ac:dyDescent="0.25">
      <c r="A38" s="29"/>
      <c r="B38" s="33" t="s">
        <v>26</v>
      </c>
      <c r="C38" s="129">
        <v>54.973938000000011</v>
      </c>
      <c r="D38" s="130">
        <v>43.608103</v>
      </c>
      <c r="E38" s="130">
        <v>52.647419999999997</v>
      </c>
      <c r="F38" s="130">
        <v>60.542901000000008</v>
      </c>
      <c r="G38" s="130">
        <v>66.896641999999986</v>
      </c>
      <c r="H38" s="130">
        <v>69.60755300000001</v>
      </c>
      <c r="I38" s="130">
        <v>69.788074999999992</v>
      </c>
      <c r="J38" s="130">
        <v>73.395801000000006</v>
      </c>
      <c r="K38" s="130">
        <v>75.955131999999992</v>
      </c>
      <c r="L38" s="130">
        <v>80.438749999999999</v>
      </c>
      <c r="M38" s="130">
        <v>86.117956000000007</v>
      </c>
      <c r="N38" s="130">
        <v>86.773427999999996</v>
      </c>
      <c r="O38" s="130">
        <v>78.469790000000003</v>
      </c>
      <c r="P38" s="130">
        <v>90.516139214826367</v>
      </c>
      <c r="Q38" s="130">
        <v>98.015817724568635</v>
      </c>
      <c r="R38" s="130">
        <v>105.47120192714031</v>
      </c>
      <c r="S38" s="131">
        <v>112.28916814693517</v>
      </c>
    </row>
    <row r="39" spans="1:19" x14ac:dyDescent="0.25">
      <c r="A39" s="29"/>
      <c r="B39" s="132" t="s">
        <v>23</v>
      </c>
      <c r="C39" s="133">
        <v>4.3819248824107149</v>
      </c>
      <c r="D39" s="134">
        <v>-20.674951465183376</v>
      </c>
      <c r="E39" s="134">
        <v>20.72852607232192</v>
      </c>
      <c r="F39" s="134">
        <v>14.996900132997993</v>
      </c>
      <c r="G39" s="134">
        <v>10.494609434060621</v>
      </c>
      <c r="H39" s="134">
        <v>4.0523872633248414</v>
      </c>
      <c r="I39" s="134">
        <v>0.25934254577226756</v>
      </c>
      <c r="J39" s="134">
        <v>5.1695450834544632</v>
      </c>
      <c r="K39" s="134">
        <v>3.4870264580939558</v>
      </c>
      <c r="L39" s="134">
        <v>5.9029823027626493</v>
      </c>
      <c r="M39" s="134">
        <v>7.0602862426380364</v>
      </c>
      <c r="N39" s="134">
        <v>0.76113278861378308</v>
      </c>
      <c r="O39" s="134">
        <v>-9.5693326763580107</v>
      </c>
      <c r="P39" s="134">
        <v>15.351575701714459</v>
      </c>
      <c r="Q39" s="134">
        <v>8.2854600017162827</v>
      </c>
      <c r="R39" s="134">
        <v>7.6063072018863531</v>
      </c>
      <c r="S39" s="135">
        <v>6.4642917642151465</v>
      </c>
    </row>
    <row r="40" spans="1:19" x14ac:dyDescent="0.25">
      <c r="A40" s="29"/>
      <c r="B40" s="33" t="s">
        <v>27</v>
      </c>
      <c r="C40" s="129">
        <v>56.191327999999999</v>
      </c>
      <c r="D40" s="130">
        <v>43.716074999999996</v>
      </c>
      <c r="E40" s="130">
        <v>52.858588000000005</v>
      </c>
      <c r="F40" s="130">
        <v>60.040659999999995</v>
      </c>
      <c r="G40" s="130">
        <v>62.840874000000007</v>
      </c>
      <c r="H40" s="130">
        <v>65.441163000000003</v>
      </c>
      <c r="I40" s="130">
        <v>66.114075999999997</v>
      </c>
      <c r="J40" s="130">
        <v>70.943293000000011</v>
      </c>
      <c r="K40" s="130">
        <v>73.565173000000016</v>
      </c>
      <c r="L40" s="130">
        <v>78.567367000000004</v>
      </c>
      <c r="M40" s="130">
        <v>84.427393000000009</v>
      </c>
      <c r="N40" s="130">
        <v>86.394526999999997</v>
      </c>
      <c r="O40" s="130">
        <v>77.729147999999995</v>
      </c>
      <c r="P40" s="130">
        <v>91.305391685887471</v>
      </c>
      <c r="Q40" s="130">
        <v>98.738761964354524</v>
      </c>
      <c r="R40" s="130">
        <v>106.27401470184607</v>
      </c>
      <c r="S40" s="131">
        <v>111.56873159053369</v>
      </c>
    </row>
    <row r="41" spans="1:19" x14ac:dyDescent="0.25">
      <c r="A41" s="29"/>
      <c r="B41" s="132" t="s">
        <v>23</v>
      </c>
      <c r="C41" s="133">
        <v>7.2493298459070266</v>
      </c>
      <c r="D41" s="134">
        <v>-22.201384882734942</v>
      </c>
      <c r="E41" s="134">
        <v>20.913389411103367</v>
      </c>
      <c r="F41" s="134">
        <v>13.587332298774225</v>
      </c>
      <c r="G41" s="134">
        <v>4.6638627889833417</v>
      </c>
      <c r="H41" s="134">
        <v>4.1378943902021348</v>
      </c>
      <c r="I41" s="134">
        <v>1.0282717622240201</v>
      </c>
      <c r="J41" s="134">
        <v>7.3043704036641177</v>
      </c>
      <c r="K41" s="134">
        <v>3.6957404838819707</v>
      </c>
      <c r="L41" s="134">
        <v>6.7996767981501005</v>
      </c>
      <c r="M41" s="134">
        <v>7.4586004644905834</v>
      </c>
      <c r="N41" s="134">
        <v>2.3299712689221597</v>
      </c>
      <c r="O41" s="134">
        <v>-10.030009192596189</v>
      </c>
      <c r="P41" s="134">
        <v>17.466090951990722</v>
      </c>
      <c r="Q41" s="134">
        <v>8.1412172284848427</v>
      </c>
      <c r="R41" s="134">
        <v>7.6315041707853748</v>
      </c>
      <c r="S41" s="135">
        <v>4.9821368878761652</v>
      </c>
    </row>
    <row r="42" spans="1:19" x14ac:dyDescent="0.25">
      <c r="A42" s="76"/>
      <c r="B42" s="136"/>
      <c r="C42" s="302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03"/>
    </row>
    <row r="43" spans="1:19" x14ac:dyDescent="0.25">
      <c r="A43" s="142"/>
      <c r="B43" s="143"/>
      <c r="C43" s="35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</row>
    <row r="44" spans="1:19" x14ac:dyDescent="0.25">
      <c r="A44" s="29"/>
      <c r="B44" s="8" t="s">
        <v>143</v>
      </c>
      <c r="C44" s="304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05"/>
    </row>
    <row r="45" spans="1:19" x14ac:dyDescent="0.25">
      <c r="A45" s="29"/>
      <c r="B45" s="144"/>
      <c r="C45" s="304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05"/>
    </row>
    <row r="46" spans="1:19" x14ac:dyDescent="0.25">
      <c r="A46" s="29"/>
      <c r="B46" s="8" t="s">
        <v>18</v>
      </c>
      <c r="C46" s="102">
        <v>6.8640685329673001</v>
      </c>
      <c r="D46" s="103">
        <v>-7.6022132016935879</v>
      </c>
      <c r="E46" s="103">
        <v>5.4178401283416235</v>
      </c>
      <c r="F46" s="103">
        <v>0.58870556160653709</v>
      </c>
      <c r="G46" s="103">
        <v>-4.0536324550575555</v>
      </c>
      <c r="H46" s="103">
        <v>4.9434012463191726E-3</v>
      </c>
      <c r="I46" s="103">
        <v>3.1955540431968998</v>
      </c>
      <c r="J46" s="103">
        <v>6.1382646537596752</v>
      </c>
      <c r="K46" s="103">
        <v>1.8034485796758319</v>
      </c>
      <c r="L46" s="103">
        <v>3.1448043250035291</v>
      </c>
      <c r="M46" s="103">
        <v>3.3123254745599122</v>
      </c>
      <c r="N46" s="103">
        <v>3.6697962625469884</v>
      </c>
      <c r="O46" s="103">
        <v>-5.5813205920994271</v>
      </c>
      <c r="P46" s="103">
        <v>4.9903470662656577</v>
      </c>
      <c r="Q46" s="103">
        <v>4.4027212593872083</v>
      </c>
      <c r="R46" s="103">
        <v>4.5905618008279196</v>
      </c>
      <c r="S46" s="104">
        <v>-0.56737406043272065</v>
      </c>
    </row>
    <row r="47" spans="1:19" x14ac:dyDescent="0.25">
      <c r="A47" s="29"/>
      <c r="B47" s="38" t="s">
        <v>9</v>
      </c>
      <c r="C47" s="102">
        <v>4.1448182047686144</v>
      </c>
      <c r="D47" s="103">
        <v>-0.10388856412289257</v>
      </c>
      <c r="E47" s="103">
        <v>0.51071134923114636</v>
      </c>
      <c r="F47" s="103">
        <v>-1.1537520325539352</v>
      </c>
      <c r="G47" s="103">
        <v>0.23040913302590921</v>
      </c>
      <c r="H47" s="103">
        <v>-0.66778548739587729</v>
      </c>
      <c r="I47" s="103">
        <v>1.042564489126462</v>
      </c>
      <c r="J47" s="103">
        <v>1.5233892452555413</v>
      </c>
      <c r="K47" s="103">
        <v>2.1001531399404332</v>
      </c>
      <c r="L47" s="103">
        <v>2.5415671761120722</v>
      </c>
      <c r="M47" s="103">
        <v>2.2805001149225865</v>
      </c>
      <c r="N47" s="103">
        <v>1.5004336246172412</v>
      </c>
      <c r="O47" s="103">
        <v>-0.56561676129077687</v>
      </c>
      <c r="P47" s="103">
        <v>1.6181803333344364</v>
      </c>
      <c r="Q47" s="103">
        <v>1.1456776988461992</v>
      </c>
      <c r="R47" s="103">
        <v>0.44572444814210166</v>
      </c>
      <c r="S47" s="104">
        <v>1.542544531329334</v>
      </c>
    </row>
    <row r="48" spans="1:19" x14ac:dyDescent="0.25">
      <c r="A48" s="29"/>
      <c r="B48" s="38" t="s">
        <v>11</v>
      </c>
      <c r="C48" s="102">
        <v>1.1486720865497257</v>
      </c>
      <c r="D48" s="103">
        <v>1.1037253788233206</v>
      </c>
      <c r="E48" s="103">
        <v>0.43789267889765621</v>
      </c>
      <c r="F48" s="103">
        <v>-0.4687510693580299</v>
      </c>
      <c r="G48" s="103">
        <v>-0.37994140370330731</v>
      </c>
      <c r="H48" s="103">
        <v>0.26989938949741493</v>
      </c>
      <c r="I48" s="103">
        <v>0.69325684503012697</v>
      </c>
      <c r="J48" s="103">
        <v>0.98358194026569312</v>
      </c>
      <c r="K48" s="103">
        <v>0.35935784625439737</v>
      </c>
      <c r="L48" s="103">
        <v>0.23797211469536295</v>
      </c>
      <c r="M48" s="103">
        <v>1.7148104957413705E-2</v>
      </c>
      <c r="N48" s="103">
        <v>0.81756022973607179</v>
      </c>
      <c r="O48" s="103">
        <v>4.5722335219422421E-2</v>
      </c>
      <c r="P48" s="103">
        <v>0.67034867885901339</v>
      </c>
      <c r="Q48" s="103">
        <v>-0.63488956518419948</v>
      </c>
      <c r="R48" s="103">
        <v>0.77098046829420519</v>
      </c>
      <c r="S48" s="104">
        <v>0.23010325636547554</v>
      </c>
    </row>
    <row r="49" spans="1:19" x14ac:dyDescent="0.25">
      <c r="A49" s="29"/>
      <c r="B49" s="38" t="s">
        <v>139</v>
      </c>
      <c r="C49" s="102">
        <v>0.89648047415180654</v>
      </c>
      <c r="D49" s="103">
        <v>-4.7081707640020145</v>
      </c>
      <c r="E49" s="103">
        <v>1.6475246758733118</v>
      </c>
      <c r="F49" s="103">
        <v>2.9450644821913907</v>
      </c>
      <c r="G49" s="103">
        <v>-2.3165811748242771</v>
      </c>
      <c r="H49" s="103">
        <v>0.26930743043578592</v>
      </c>
      <c r="I49" s="103">
        <v>0.57945365459175957</v>
      </c>
      <c r="J49" s="103">
        <v>4.4099223176592091</v>
      </c>
      <c r="K49" s="103">
        <v>-2.2163545072029538</v>
      </c>
      <c r="L49" s="103">
        <v>0.62638711863018026</v>
      </c>
      <c r="M49" s="103">
        <v>0.57122687909435843</v>
      </c>
      <c r="N49" s="103">
        <v>1.3782457942689599</v>
      </c>
      <c r="O49" s="103">
        <v>-2.6097939234161767</v>
      </c>
      <c r="P49" s="103">
        <v>0.3730010288419216</v>
      </c>
      <c r="Q49" s="103">
        <v>4.0103785567382664</v>
      </c>
      <c r="R49" s="103">
        <v>3.382839936677668</v>
      </c>
      <c r="S49" s="104">
        <v>-2.3393775462020479</v>
      </c>
    </row>
    <row r="50" spans="1:19" x14ac:dyDescent="0.25">
      <c r="A50" s="29"/>
      <c r="B50" s="38" t="s">
        <v>19</v>
      </c>
      <c r="C50" s="102">
        <v>0.67409776749715122</v>
      </c>
      <c r="D50" s="103">
        <v>-3.8938792523920003</v>
      </c>
      <c r="E50" s="103">
        <v>2.8217114243395178</v>
      </c>
      <c r="F50" s="103">
        <v>-0.73385581867290461</v>
      </c>
      <c r="G50" s="103">
        <v>-1.5875190095558795</v>
      </c>
      <c r="H50" s="103">
        <v>0.13352206870901359</v>
      </c>
      <c r="I50" s="103">
        <v>0.88027905444855414</v>
      </c>
      <c r="J50" s="103">
        <v>-0.77862884942076549</v>
      </c>
      <c r="K50" s="103">
        <v>1.5602921006839334</v>
      </c>
      <c r="L50" s="103">
        <v>-0.2611220844340788</v>
      </c>
      <c r="M50" s="103">
        <v>0.44345037558557254</v>
      </c>
      <c r="N50" s="103">
        <v>-2.6443386075300338E-2</v>
      </c>
      <c r="O50" s="103">
        <v>-2.4516322426118942</v>
      </c>
      <c r="P50" s="103">
        <v>2.3288170252302773</v>
      </c>
      <c r="Q50" s="103">
        <v>-0.11844543101306572</v>
      </c>
      <c r="R50" s="103">
        <v>-8.9830522860500205E-3</v>
      </c>
      <c r="S50" s="104">
        <v>-6.4430192547603967E-4</v>
      </c>
    </row>
    <row r="51" spans="1:19" x14ac:dyDescent="0.25">
      <c r="A51" s="29"/>
      <c r="B51" s="145"/>
      <c r="C51" s="102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4"/>
    </row>
    <row r="52" spans="1:19" x14ac:dyDescent="0.25">
      <c r="A52" s="29"/>
      <c r="B52" s="8" t="s">
        <v>20</v>
      </c>
      <c r="C52" s="102">
        <v>-1.0521889660587516</v>
      </c>
      <c r="D52" s="103">
        <v>2.9967916385778048</v>
      </c>
      <c r="E52" s="103">
        <v>-2.9374515339282876E-3</v>
      </c>
      <c r="F52" s="103">
        <v>1.8612481980183333</v>
      </c>
      <c r="G52" s="103">
        <v>5.5674422899800717</v>
      </c>
      <c r="H52" s="103">
        <v>0.58736594808720499</v>
      </c>
      <c r="I52" s="103">
        <v>-0.52674319003644887</v>
      </c>
      <c r="J52" s="103">
        <v>-1.3094549369417385</v>
      </c>
      <c r="K52" s="103">
        <v>0.32927920426402824</v>
      </c>
      <c r="L52" s="103">
        <v>-0.15133525551729685</v>
      </c>
      <c r="M52" s="103">
        <v>0.37327639228089293</v>
      </c>
      <c r="N52" s="103">
        <v>-1.1887289197734816</v>
      </c>
      <c r="O52" s="103">
        <v>0.61087359508445116</v>
      </c>
      <c r="P52" s="103">
        <v>-3.1720882613320678E-2</v>
      </c>
      <c r="Q52" s="103">
        <v>0.4699047367895457</v>
      </c>
      <c r="R52" s="103">
        <v>0.23204054782252734</v>
      </c>
      <c r="S52" s="104">
        <v>1.5861650838696</v>
      </c>
    </row>
    <row r="53" spans="1:19" x14ac:dyDescent="0.25">
      <c r="A53" s="29"/>
      <c r="B53" s="8"/>
      <c r="C53" s="302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03"/>
    </row>
    <row r="54" spans="1:19" s="21" customFormat="1" x14ac:dyDescent="0.25">
      <c r="A54" s="142"/>
      <c r="B54" s="146"/>
      <c r="C54" s="358"/>
      <c r="D54" s="124"/>
      <c r="E54" s="14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362"/>
    </row>
    <row r="55" spans="1:19" s="21" customFormat="1" x14ac:dyDescent="0.25">
      <c r="A55" s="29"/>
      <c r="B55" s="7" t="s">
        <v>144</v>
      </c>
      <c r="C55" s="29"/>
      <c r="E55" s="149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3"/>
    </row>
    <row r="56" spans="1:19" x14ac:dyDescent="0.25">
      <c r="A56" s="29"/>
      <c r="B56" s="150"/>
      <c r="C56" s="29"/>
      <c r="D56" s="21"/>
      <c r="E56" s="149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3"/>
    </row>
    <row r="57" spans="1:19" x14ac:dyDescent="0.25">
      <c r="A57" s="29"/>
      <c r="B57" s="7" t="s">
        <v>85</v>
      </c>
      <c r="C57" s="34">
        <v>1.9820661528422583</v>
      </c>
      <c r="D57" s="35">
        <v>-21.128005665496254</v>
      </c>
      <c r="E57" s="35">
        <v>8.2799188902784948</v>
      </c>
      <c r="F57" s="35">
        <v>13.22008244230738</v>
      </c>
      <c r="G57" s="35">
        <v>-8.3560311789557105</v>
      </c>
      <c r="H57" s="35">
        <v>0.55084775962382715</v>
      </c>
      <c r="I57" s="35">
        <v>-1.3831845203925133</v>
      </c>
      <c r="J57" s="35">
        <v>9.0092324463458979</v>
      </c>
      <c r="K57" s="35">
        <v>2.8573519171682182</v>
      </c>
      <c r="L57" s="35">
        <v>3.1747170115373957</v>
      </c>
      <c r="M57" s="35">
        <v>0.18009573209896035</v>
      </c>
      <c r="N57" s="35">
        <v>5.8760944981005938</v>
      </c>
      <c r="O57" s="35">
        <v>-10.591248341214998</v>
      </c>
      <c r="P57" s="35">
        <v>2.5758466042657258</v>
      </c>
      <c r="Q57" s="35">
        <v>8.9231643742549913</v>
      </c>
      <c r="R57" s="35">
        <v>7.1347917108251337</v>
      </c>
      <c r="S57" s="37">
        <v>-2.9186810767042459</v>
      </c>
    </row>
    <row r="58" spans="1:19" x14ac:dyDescent="0.25">
      <c r="A58" s="29"/>
      <c r="B58" s="151" t="s">
        <v>162</v>
      </c>
      <c r="C58" s="34">
        <v>2.0446707484860016</v>
      </c>
      <c r="D58" s="35">
        <v>-21.196529359815894</v>
      </c>
      <c r="E58" s="35">
        <v>8.2741341450152515</v>
      </c>
      <c r="F58" s="35">
        <v>11.696491377917406</v>
      </c>
      <c r="G58" s="35">
        <v>-8.5832810031238402</v>
      </c>
      <c r="H58" s="35">
        <v>1.9771201511000449</v>
      </c>
      <c r="I58" s="35">
        <v>-1.7231534690405996</v>
      </c>
      <c r="J58" s="35">
        <v>5.340386394604824</v>
      </c>
      <c r="K58" s="35">
        <v>4.9626363831705449</v>
      </c>
      <c r="L58" s="35">
        <v>0.82856800696868549</v>
      </c>
      <c r="M58" s="35">
        <v>2.4949727740952059</v>
      </c>
      <c r="N58" s="35">
        <v>6.7956303710991444</v>
      </c>
      <c r="O58" s="35">
        <v>-9.8039534304939089</v>
      </c>
      <c r="P58" s="35">
        <v>0.21549176531414663</v>
      </c>
      <c r="Q58" s="35">
        <v>11.843088841749562</v>
      </c>
      <c r="R58" s="35">
        <v>4.828105115209179</v>
      </c>
      <c r="S58" s="37">
        <v>-0.25083940593700949</v>
      </c>
    </row>
    <row r="59" spans="1:19" x14ac:dyDescent="0.25">
      <c r="A59" s="29"/>
      <c r="B59" s="31" t="s">
        <v>163</v>
      </c>
      <c r="C59" s="34">
        <v>-6.260459564375033E-2</v>
      </c>
      <c r="D59" s="35">
        <v>6.8523694319633968E-2</v>
      </c>
      <c r="E59" s="35">
        <v>5.7847452632425796E-3</v>
      </c>
      <c r="F59" s="35">
        <v>-3.2401067222835228E-2</v>
      </c>
      <c r="G59" s="35">
        <v>-0.54089047675341051</v>
      </c>
      <c r="H59" s="35">
        <v>-1.3966527707216185</v>
      </c>
      <c r="I59" s="35">
        <v>0.93809324467868416</v>
      </c>
      <c r="J59" s="35">
        <v>2.6141856410681998</v>
      </c>
      <c r="K59" s="35">
        <v>-2.7564388194273337</v>
      </c>
      <c r="L59" s="35">
        <v>-0.83071606418431887</v>
      </c>
      <c r="M59" s="35">
        <v>0.90487675991932204</v>
      </c>
      <c r="N59" s="35">
        <v>0.23083243833127493</v>
      </c>
      <c r="O59" s="35">
        <v>-0.25216511959785398</v>
      </c>
      <c r="P59" s="35">
        <v>2.1459638366826823</v>
      </c>
      <c r="Q59" s="35">
        <v>-2.0709010368051937</v>
      </c>
      <c r="R59" s="35">
        <v>2.7646015001523296</v>
      </c>
      <c r="S59" s="37">
        <v>-2.6678416707672361</v>
      </c>
    </row>
    <row r="60" spans="1:19" x14ac:dyDescent="0.25">
      <c r="A60" s="29"/>
      <c r="B60" s="151" t="s">
        <v>164</v>
      </c>
      <c r="C60" s="34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4.2275255839913033</v>
      </c>
      <c r="M60" s="35">
        <v>-2.6872747578448526</v>
      </c>
      <c r="N60" s="35">
        <v>-0.55862456454558296</v>
      </c>
      <c r="O60" s="35">
        <v>-0.76156285242558797</v>
      </c>
      <c r="P60" s="35">
        <v>0</v>
      </c>
      <c r="Q60" s="35">
        <v>0</v>
      </c>
      <c r="R60" s="35">
        <v>0</v>
      </c>
      <c r="S60" s="37">
        <v>0</v>
      </c>
    </row>
    <row r="61" spans="1:19" x14ac:dyDescent="0.25">
      <c r="A61" s="29"/>
      <c r="B61" s="151" t="s">
        <v>165</v>
      </c>
      <c r="C61" s="34">
        <v>0</v>
      </c>
      <c r="D61" s="35">
        <v>0</v>
      </c>
      <c r="E61" s="35">
        <v>0</v>
      </c>
      <c r="F61" s="35">
        <v>1.5559921316128054</v>
      </c>
      <c r="G61" s="35">
        <v>0.76814030092154451</v>
      </c>
      <c r="H61" s="35">
        <v>-2.9619620754599871E-2</v>
      </c>
      <c r="I61" s="35">
        <v>-0.59812429603059603</v>
      </c>
      <c r="J61" s="35">
        <v>1.0546604106728754</v>
      </c>
      <c r="K61" s="35">
        <v>0.6511543534250076</v>
      </c>
      <c r="L61" s="35">
        <v>-1.0506605152382797</v>
      </c>
      <c r="M61" s="35">
        <v>-1.0735425760304724</v>
      </c>
      <c r="N61" s="35">
        <v>-0.96456123670358351</v>
      </c>
      <c r="O61" s="35">
        <v>0</v>
      </c>
      <c r="P61" s="35">
        <v>0</v>
      </c>
      <c r="Q61" s="35">
        <v>0</v>
      </c>
      <c r="R61" s="35">
        <v>0</v>
      </c>
      <c r="S61" s="37">
        <v>0</v>
      </c>
    </row>
    <row r="62" spans="1:19" x14ac:dyDescent="0.25">
      <c r="A62" s="29"/>
      <c r="B62" s="151" t="s">
        <v>166</v>
      </c>
      <c r="C62" s="34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0.54106353195976054</v>
      </c>
      <c r="N62" s="35">
        <v>0.37281748991934971</v>
      </c>
      <c r="O62" s="35">
        <v>0.22643306130235097</v>
      </c>
      <c r="P62" s="35">
        <v>0.21439100226888583</v>
      </c>
      <c r="Q62" s="35">
        <v>-0.8490234306893758</v>
      </c>
      <c r="R62" s="35">
        <v>-0.45791490453637124</v>
      </c>
      <c r="S62" s="37">
        <v>0</v>
      </c>
    </row>
    <row r="63" spans="1:19" x14ac:dyDescent="0.25">
      <c r="A63" s="29"/>
      <c r="B63" s="151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7"/>
    </row>
    <row r="64" spans="1:19" x14ac:dyDescent="0.25">
      <c r="A64" s="29"/>
      <c r="B64" s="7" t="s">
        <v>86</v>
      </c>
      <c r="C64" s="34">
        <v>1.7087103217096218</v>
      </c>
      <c r="D64" s="35">
        <v>1.3932696319505404</v>
      </c>
      <c r="E64" s="35">
        <v>-0.1459960043361811</v>
      </c>
      <c r="F64" s="35">
        <v>1.0162577909308128</v>
      </c>
      <c r="G64" s="35">
        <v>-1.7259607559165298</v>
      </c>
      <c r="H64" s="35">
        <v>0.77805501037204872</v>
      </c>
      <c r="I64" s="35">
        <v>4.2221788908714926</v>
      </c>
      <c r="J64" s="35">
        <v>12.557082644712485</v>
      </c>
      <c r="K64" s="35">
        <v>-12.20294710485647</v>
      </c>
      <c r="L64" s="35">
        <v>0.27911625075760016</v>
      </c>
      <c r="M64" s="35">
        <v>2.3760849281114904</v>
      </c>
      <c r="N64" s="35">
        <v>-9.1425504676590955E-2</v>
      </c>
      <c r="O64" s="35">
        <v>-1.2856181353409935</v>
      </c>
      <c r="P64" s="35">
        <v>0.28439931498784699</v>
      </c>
      <c r="Q64" s="35">
        <v>10.799422771071555</v>
      </c>
      <c r="R64" s="35">
        <v>7.96675239281877</v>
      </c>
      <c r="S64" s="37">
        <v>-6.5929282352389356</v>
      </c>
    </row>
    <row r="65" spans="1:19" x14ac:dyDescent="0.25">
      <c r="A65" s="29"/>
      <c r="B65" s="31" t="s">
        <v>162</v>
      </c>
      <c r="C65" s="34">
        <v>1.8103256148365381</v>
      </c>
      <c r="D65" s="35">
        <v>1.282046882041703</v>
      </c>
      <c r="E65" s="35">
        <v>-0.15538538828706705</v>
      </c>
      <c r="F65" s="35">
        <v>1.0688488812432384</v>
      </c>
      <c r="G65" s="35">
        <v>-1.3827502251913391</v>
      </c>
      <c r="H65" s="35">
        <v>1.2162086486136699E-2</v>
      </c>
      <c r="I65" s="35">
        <v>4.2183892202333828</v>
      </c>
      <c r="J65" s="35">
        <v>4.4745788312454566</v>
      </c>
      <c r="K65" s="35">
        <v>-3.1851074611590402</v>
      </c>
      <c r="L65" s="35">
        <v>0.27205817441072211</v>
      </c>
      <c r="M65" s="35">
        <v>0.70643313577126299</v>
      </c>
      <c r="N65" s="35">
        <v>1.094555892600211</v>
      </c>
      <c r="O65" s="35">
        <v>-1.1595170963683112</v>
      </c>
      <c r="P65" s="35">
        <v>-0.45758465799777359</v>
      </c>
      <c r="Q65" s="35">
        <v>2.400992383678938</v>
      </c>
      <c r="R65" s="35">
        <v>3.2195934565071624</v>
      </c>
      <c r="S65" s="37">
        <v>-1.2766133395783541</v>
      </c>
    </row>
    <row r="66" spans="1:19" x14ac:dyDescent="0.25">
      <c r="A66" s="29"/>
      <c r="B66" s="31" t="s">
        <v>163</v>
      </c>
      <c r="C66" s="34">
        <v>-0.10161529312691586</v>
      </c>
      <c r="D66" s="35">
        <v>0.1112227499088374</v>
      </c>
      <c r="E66" s="35">
        <v>9.3893839508842353E-3</v>
      </c>
      <c r="F66" s="35">
        <v>-5.2591090312424878E-2</v>
      </c>
      <c r="G66" s="35">
        <v>-0.34321053072519231</v>
      </c>
      <c r="H66" s="35">
        <v>0.76589292388591268</v>
      </c>
      <c r="I66" s="35">
        <v>3.7896706381067673E-3</v>
      </c>
      <c r="J66" s="35">
        <v>8.0825038134670333</v>
      </c>
      <c r="K66" s="35">
        <v>-9.0178396436974264</v>
      </c>
      <c r="L66" s="35">
        <v>7.0580763468767096E-3</v>
      </c>
      <c r="M66" s="35">
        <v>1.6696517923402254</v>
      </c>
      <c r="N66" s="35">
        <v>-1.1859813972768025</v>
      </c>
      <c r="O66" s="35">
        <v>-0.12610103897268088</v>
      </c>
      <c r="P66" s="35">
        <v>-4.8584616277695903E-3</v>
      </c>
      <c r="Q66" s="35">
        <v>3.0130098211199585</v>
      </c>
      <c r="R66" s="35">
        <v>4.2814306568950942</v>
      </c>
      <c r="S66" s="37">
        <v>-5.7633521578683062</v>
      </c>
    </row>
    <row r="67" spans="1:19" x14ac:dyDescent="0.25">
      <c r="A67" s="29"/>
      <c r="B67" s="31" t="s">
        <v>206</v>
      </c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>
        <v>0</v>
      </c>
      <c r="P67" s="35">
        <v>0.74684243461338951</v>
      </c>
      <c r="Q67" s="35">
        <v>5.3854205662726597</v>
      </c>
      <c r="R67" s="35">
        <v>0.46572827941651351</v>
      </c>
      <c r="S67" s="37">
        <v>0.44703726220772044</v>
      </c>
    </row>
    <row r="68" spans="1:19" x14ac:dyDescent="0.25">
      <c r="A68" s="76"/>
      <c r="B68" s="75"/>
      <c r="C68" s="76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5"/>
    </row>
    <row r="70" spans="1:19" x14ac:dyDescent="0.25">
      <c r="O70" s="237"/>
      <c r="P70" s="237"/>
      <c r="Q70" s="237"/>
      <c r="R70" s="237"/>
      <c r="S70" s="237"/>
    </row>
  </sheetData>
  <mergeCells count="3">
    <mergeCell ref="A2:R2"/>
    <mergeCell ref="A3:R3"/>
    <mergeCell ref="A1:R1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zoomScale="80" zoomScaleNormal="80" workbookViewId="0">
      <selection activeCell="B24" sqref="B24"/>
    </sheetView>
  </sheetViews>
  <sheetFormatPr defaultColWidth="9.140625" defaultRowHeight="15.75" x14ac:dyDescent="0.25"/>
  <cols>
    <col min="1" max="1" width="5.7109375" style="264" customWidth="1"/>
    <col min="2" max="2" width="75.7109375" style="264" customWidth="1"/>
    <col min="3" max="19" width="11.140625" style="264" customWidth="1"/>
    <col min="20" max="16384" width="9.140625" style="264"/>
  </cols>
  <sheetData>
    <row r="1" spans="1:19" x14ac:dyDescent="0.25">
      <c r="A1" s="403" t="str">
        <f>'Súhrnné indikátory'!A1:M1</f>
        <v>56. zasadnutie Výboru pre makroekonomické prognózy, 16.6.2021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5"/>
      <c r="R1" s="405"/>
    </row>
    <row r="2" spans="1:19" ht="18.75" x14ac:dyDescent="0.3">
      <c r="A2" s="406" t="s">
        <v>15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</row>
    <row r="3" spans="1:19" x14ac:dyDescent="0.25">
      <c r="A3" s="408" t="s">
        <v>61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</row>
    <row r="4" spans="1:19" x14ac:dyDescent="0.25">
      <c r="A4" s="317"/>
      <c r="B4" s="306"/>
      <c r="C4" s="317"/>
      <c r="D4" s="21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266"/>
    </row>
    <row r="5" spans="1:19" s="198" customFormat="1" x14ac:dyDescent="0.25">
      <c r="A5" s="270"/>
      <c r="B5" s="277"/>
      <c r="C5" s="307">
        <v>2008</v>
      </c>
      <c r="D5" s="271">
        <v>2009</v>
      </c>
      <c r="E5" s="271">
        <v>2010</v>
      </c>
      <c r="F5" s="271">
        <v>2011</v>
      </c>
      <c r="G5" s="271">
        <v>2012</v>
      </c>
      <c r="H5" s="271">
        <v>2013</v>
      </c>
      <c r="I5" s="271">
        <v>2014</v>
      </c>
      <c r="J5" s="271">
        <v>2015</v>
      </c>
      <c r="K5" s="271">
        <v>2016</v>
      </c>
      <c r="L5" s="271">
        <v>2017</v>
      </c>
      <c r="M5" s="271">
        <v>2018</v>
      </c>
      <c r="N5" s="271">
        <v>2019</v>
      </c>
      <c r="O5" s="271">
        <v>2020</v>
      </c>
      <c r="P5" s="271">
        <v>2021</v>
      </c>
      <c r="Q5" s="271">
        <v>2022</v>
      </c>
      <c r="R5" s="271">
        <v>2023</v>
      </c>
      <c r="S5" s="272">
        <v>2024</v>
      </c>
    </row>
    <row r="6" spans="1:19" s="198" customFormat="1" x14ac:dyDescent="0.25">
      <c r="A6" s="270"/>
      <c r="B6" s="271"/>
      <c r="C6" s="320" t="s">
        <v>7</v>
      </c>
      <c r="D6" s="321" t="s">
        <v>7</v>
      </c>
      <c r="E6" s="321" t="s">
        <v>7</v>
      </c>
      <c r="F6" s="321" t="s">
        <v>7</v>
      </c>
      <c r="G6" s="321" t="s">
        <v>7</v>
      </c>
      <c r="H6" s="321" t="s">
        <v>7</v>
      </c>
      <c r="I6" s="321" t="s">
        <v>7</v>
      </c>
      <c r="J6" s="321" t="s">
        <v>7</v>
      </c>
      <c r="K6" s="321" t="s">
        <v>7</v>
      </c>
      <c r="L6" s="321" t="s">
        <v>7</v>
      </c>
      <c r="M6" s="321" t="s">
        <v>7</v>
      </c>
      <c r="N6" s="321" t="s">
        <v>7</v>
      </c>
      <c r="O6" s="321" t="s">
        <v>7</v>
      </c>
      <c r="P6" s="321" t="s">
        <v>62</v>
      </c>
      <c r="Q6" s="321" t="s">
        <v>62</v>
      </c>
      <c r="R6" s="321" t="s">
        <v>62</v>
      </c>
      <c r="S6" s="322" t="s">
        <v>62</v>
      </c>
    </row>
    <row r="7" spans="1:19" s="198" customFormat="1" x14ac:dyDescent="0.25">
      <c r="A7" s="317"/>
      <c r="B7" s="318"/>
      <c r="C7" s="319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63"/>
    </row>
    <row r="8" spans="1:19" x14ac:dyDescent="0.25">
      <c r="A8" s="270"/>
      <c r="B8" s="198" t="s">
        <v>73</v>
      </c>
      <c r="C8" s="284">
        <v>5.2013039076371115</v>
      </c>
      <c r="D8" s="286">
        <v>-4.6879571825509725</v>
      </c>
      <c r="E8" s="286">
        <v>8.020447513832174</v>
      </c>
      <c r="F8" s="286">
        <v>2.7468148759147937</v>
      </c>
      <c r="G8" s="286">
        <v>3.1330465284762798</v>
      </c>
      <c r="H8" s="286">
        <v>1.9795266823514845</v>
      </c>
      <c r="I8" s="286">
        <v>1.0222012414545123</v>
      </c>
      <c r="J8" s="286">
        <v>2.5586265789277585</v>
      </c>
      <c r="K8" s="286">
        <v>-0.75228537334094403</v>
      </c>
      <c r="L8" s="286">
        <v>1.9905650038513523</v>
      </c>
      <c r="M8" s="286">
        <v>3.6794154600167106</v>
      </c>
      <c r="N8" s="286">
        <v>3.9981904182041506</v>
      </c>
      <c r="O8" s="286">
        <v>-0.62304881148204094</v>
      </c>
      <c r="P8" s="286">
        <v>6.7198857066885553</v>
      </c>
      <c r="Q8" s="286">
        <v>6.0541459913535656</v>
      </c>
      <c r="R8" s="286">
        <v>6.1539200437156438</v>
      </c>
      <c r="S8" s="285">
        <v>1.8036449025871315</v>
      </c>
    </row>
    <row r="9" spans="1:19" x14ac:dyDescent="0.25">
      <c r="A9" s="270"/>
      <c r="B9" s="198"/>
      <c r="C9" s="284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5"/>
    </row>
    <row r="10" spans="1:19" x14ac:dyDescent="0.25">
      <c r="A10" s="270"/>
      <c r="B10" s="198" t="s">
        <v>72</v>
      </c>
      <c r="C10" s="284">
        <v>2.2781186267060383</v>
      </c>
      <c r="D10" s="286">
        <v>-3.5681696403355945</v>
      </c>
      <c r="E10" s="286">
        <v>7.4978062099873455</v>
      </c>
      <c r="F10" s="286">
        <v>1.054586302475391</v>
      </c>
      <c r="G10" s="286">
        <v>1.8451351368125701</v>
      </c>
      <c r="H10" s="286">
        <v>1.4554737803259554</v>
      </c>
      <c r="I10" s="286">
        <v>1.2150457582817964</v>
      </c>
      <c r="J10" s="286">
        <v>2.7830478303622508</v>
      </c>
      <c r="K10" s="286">
        <v>-0.24131297495801896</v>
      </c>
      <c r="L10" s="286">
        <v>0.76641102166903341</v>
      </c>
      <c r="M10" s="286">
        <v>1.6093325416619564</v>
      </c>
      <c r="N10" s="286">
        <v>1.4514197937825823</v>
      </c>
      <c r="O10" s="286">
        <v>-2.9233114418522832</v>
      </c>
      <c r="P10" s="286">
        <v>5.2762351096698579</v>
      </c>
      <c r="Q10" s="286">
        <v>4.1199635645169153</v>
      </c>
      <c r="R10" s="286">
        <v>4.1217406351460095</v>
      </c>
      <c r="S10" s="285">
        <v>0.35700638262483597</v>
      </c>
    </row>
    <row r="11" spans="1:19" x14ac:dyDescent="0.25">
      <c r="A11" s="270"/>
      <c r="B11" s="198"/>
      <c r="C11" s="284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5"/>
    </row>
    <row r="12" spans="1:19" x14ac:dyDescent="0.25">
      <c r="A12" s="270"/>
      <c r="B12" s="198" t="s">
        <v>42</v>
      </c>
      <c r="C12" s="308">
        <v>4.3300844061641586</v>
      </c>
      <c r="D12" s="309">
        <v>6.3436412962460942</v>
      </c>
      <c r="E12" s="309">
        <v>-1.9560790324125388</v>
      </c>
      <c r="F12" s="309">
        <v>0.93767107387783266</v>
      </c>
      <c r="G12" s="309">
        <v>0.59829892487353042</v>
      </c>
      <c r="H12" s="309">
        <v>1.0915107041203242</v>
      </c>
      <c r="I12" s="309">
        <v>0.76171938306817122</v>
      </c>
      <c r="J12" s="309">
        <v>0.94056014621155537</v>
      </c>
      <c r="K12" s="309">
        <v>2.4780132312812286</v>
      </c>
      <c r="L12" s="309">
        <v>4.3170767376904839</v>
      </c>
      <c r="M12" s="309">
        <v>4.2723049593805795</v>
      </c>
      <c r="N12" s="309">
        <v>5.2868988120415628</v>
      </c>
      <c r="O12" s="309">
        <v>6.3801886065701918</v>
      </c>
      <c r="P12" s="309">
        <v>1.560595008155885</v>
      </c>
      <c r="Q12" s="309">
        <v>3.1116260464236767E-2</v>
      </c>
      <c r="R12" s="309">
        <v>0.92327057831411707</v>
      </c>
      <c r="S12" s="310">
        <v>4.09580336485178</v>
      </c>
    </row>
    <row r="13" spans="1:19" x14ac:dyDescent="0.25">
      <c r="A13" s="270"/>
      <c r="B13" s="198"/>
      <c r="C13" s="308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10"/>
    </row>
    <row r="14" spans="1:19" x14ac:dyDescent="0.25">
      <c r="A14" s="270"/>
      <c r="B14" s="176" t="s">
        <v>122</v>
      </c>
      <c r="C14" s="308">
        <v>1.1652950839557974</v>
      </c>
      <c r="D14" s="309">
        <v>0.22549013801143047</v>
      </c>
      <c r="E14" s="309">
        <v>0.18780856559914572</v>
      </c>
      <c r="F14" s="309">
        <v>0.93403589890463934</v>
      </c>
      <c r="G14" s="309">
        <v>0.53762720916015194</v>
      </c>
      <c r="H14" s="309">
        <v>0.51338140678753863</v>
      </c>
      <c r="I14" s="309">
        <v>0.93882970220171558</v>
      </c>
      <c r="J14" s="309">
        <v>1.2671330724135732</v>
      </c>
      <c r="K14" s="309">
        <v>1.4272015226313828</v>
      </c>
      <c r="L14" s="309">
        <v>1.3674468784440785</v>
      </c>
      <c r="M14" s="309">
        <v>1.244333154733801</v>
      </c>
      <c r="N14" s="309">
        <v>0.82924705609741522</v>
      </c>
      <c r="O14" s="309">
        <v>-0.79656947594992644</v>
      </c>
      <c r="P14" s="309">
        <v>-0.14016314134414065</v>
      </c>
      <c r="Q14" s="309">
        <v>0.60053221943432433</v>
      </c>
      <c r="R14" s="309">
        <v>0.39653452499754938</v>
      </c>
      <c r="S14" s="310">
        <v>0.39166614581236381</v>
      </c>
    </row>
    <row r="15" spans="1:19" x14ac:dyDescent="0.25">
      <c r="A15" s="270"/>
      <c r="B15" s="154"/>
      <c r="C15" s="311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3"/>
    </row>
    <row r="16" spans="1:19" x14ac:dyDescent="0.25">
      <c r="A16" s="270"/>
      <c r="B16" s="176" t="s">
        <v>16</v>
      </c>
      <c r="C16" s="284">
        <v>5.4075724975932715</v>
      </c>
      <c r="D16" s="286">
        <v>2.3549372976012783</v>
      </c>
      <c r="E16" s="286">
        <v>1.5362874439669216</v>
      </c>
      <c r="F16" s="286">
        <v>2.5119193842426224</v>
      </c>
      <c r="G16" s="286">
        <v>2.50297270053359</v>
      </c>
      <c r="H16" s="286">
        <v>1.7939567858553662</v>
      </c>
      <c r="I16" s="286">
        <v>1.8854534188270211</v>
      </c>
      <c r="J16" s="286">
        <v>3.0827042663981175</v>
      </c>
      <c r="K16" s="286">
        <v>2.6122487928592619</v>
      </c>
      <c r="L16" s="286">
        <v>2.1513321711302602</v>
      </c>
      <c r="M16" s="286">
        <v>2.530497358974193</v>
      </c>
      <c r="N16" s="286">
        <v>2.2456213723864193</v>
      </c>
      <c r="O16" s="286">
        <v>0.65754948521217216</v>
      </c>
      <c r="P16" s="286">
        <v>1.7685166957463805</v>
      </c>
      <c r="Q16" s="286">
        <v>2.6626478690860322</v>
      </c>
      <c r="R16" s="286">
        <v>3.1863072336651088</v>
      </c>
      <c r="S16" s="285">
        <v>2.9007430401013279</v>
      </c>
    </row>
    <row r="17" spans="1:19" x14ac:dyDescent="0.25">
      <c r="A17" s="270"/>
      <c r="B17" s="314"/>
      <c r="C17" s="311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3"/>
    </row>
    <row r="18" spans="1:19" x14ac:dyDescent="0.25">
      <c r="A18" s="270"/>
      <c r="B18" s="176" t="s">
        <v>69</v>
      </c>
      <c r="C18" s="284">
        <v>2.8889672225705265</v>
      </c>
      <c r="D18" s="286">
        <v>-4.9622539045637515</v>
      </c>
      <c r="E18" s="286">
        <v>-0.90473258216849928</v>
      </c>
      <c r="F18" s="286">
        <v>-0.58060906726656869</v>
      </c>
      <c r="G18" s="286">
        <v>-1.1686023560536274</v>
      </c>
      <c r="H18" s="286">
        <v>-2.2632121955865503</v>
      </c>
      <c r="I18" s="286">
        <v>-1.5378649228396157</v>
      </c>
      <c r="J18" s="286">
        <v>0.11668672139864</v>
      </c>
      <c r="K18" s="286">
        <v>-0.35117218619850066</v>
      </c>
      <c r="L18" s="286">
        <v>0.46648201908467968</v>
      </c>
      <c r="M18" s="286">
        <v>1.5635691119450623</v>
      </c>
      <c r="N18" s="286">
        <v>1.8277616897985682</v>
      </c>
      <c r="O18" s="286">
        <v>-3.6470298477175422</v>
      </c>
      <c r="P18" s="286">
        <v>-1.0056332158416947</v>
      </c>
      <c r="Q18" s="286">
        <v>1.2818090691245843</v>
      </c>
      <c r="R18" s="286">
        <v>2.897378228231906</v>
      </c>
      <c r="S18" s="285">
        <v>1.0160632421281734</v>
      </c>
    </row>
    <row r="19" spans="1:19" s="198" customFormat="1" x14ac:dyDescent="0.25">
      <c r="A19" s="273"/>
      <c r="B19" s="315"/>
      <c r="C19" s="287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8"/>
    </row>
    <row r="20" spans="1:19" s="198" customFormat="1" x14ac:dyDescent="0.25"/>
  </sheetData>
  <mergeCells count="3">
    <mergeCell ref="A1:R1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zoomScale="80" zoomScaleNormal="80" workbookViewId="0">
      <selection activeCell="N12" sqref="N12"/>
    </sheetView>
  </sheetViews>
  <sheetFormatPr defaultColWidth="9.140625" defaultRowHeight="15.75" x14ac:dyDescent="0.25"/>
  <cols>
    <col min="1" max="1" width="5.7109375" style="11" customWidth="1"/>
    <col min="2" max="2" width="75.7109375" style="11" customWidth="1"/>
    <col min="3" max="19" width="11.140625" style="11" customWidth="1"/>
    <col min="20" max="16384" width="9.140625" style="11"/>
  </cols>
  <sheetData>
    <row r="1" spans="1:19" x14ac:dyDescent="0.25">
      <c r="A1" s="401" t="str">
        <f>'Súhrnné indikátory'!A1:M1</f>
        <v>56. zasadnutie Výboru pre makroekonomické prognózy, 16.6.2021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402"/>
      <c r="R1" s="402"/>
    </row>
    <row r="2" spans="1:19" ht="18.75" x14ac:dyDescent="0.3">
      <c r="A2" s="379" t="s">
        <v>150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19" x14ac:dyDescent="0.25">
      <c r="A3" s="399" t="s">
        <v>61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x14ac:dyDescent="0.25">
      <c r="A4" s="122"/>
      <c r="B4" s="87"/>
      <c r="C4" s="364"/>
      <c r="D4" s="123"/>
      <c r="E4" s="365"/>
      <c r="F4" s="365"/>
      <c r="G4" s="365"/>
      <c r="H4" s="365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87"/>
    </row>
    <row r="5" spans="1:19" s="21" customFormat="1" x14ac:dyDescent="0.25">
      <c r="A5" s="29"/>
      <c r="B5" s="152"/>
      <c r="C5" s="89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20">
        <v>2024</v>
      </c>
    </row>
    <row r="6" spans="1:19" s="21" customFormat="1" x14ac:dyDescent="0.25">
      <c r="A6" s="76"/>
      <c r="B6" s="24"/>
      <c r="C6" s="195" t="s">
        <v>7</v>
      </c>
      <c r="D6" s="9" t="s">
        <v>7</v>
      </c>
      <c r="E6" s="9" t="s">
        <v>7</v>
      </c>
      <c r="F6" s="9" t="s">
        <v>7</v>
      </c>
      <c r="G6" s="9" t="s">
        <v>7</v>
      </c>
      <c r="H6" s="9" t="s">
        <v>7</v>
      </c>
      <c r="I6" s="9" t="s">
        <v>7</v>
      </c>
      <c r="J6" s="9" t="s">
        <v>7</v>
      </c>
      <c r="K6" s="9" t="s">
        <v>7</v>
      </c>
      <c r="L6" s="9" t="s">
        <v>7</v>
      </c>
      <c r="M6" s="9" t="s">
        <v>7</v>
      </c>
      <c r="N6" s="9" t="s">
        <v>7</v>
      </c>
      <c r="O6" s="9" t="s">
        <v>7</v>
      </c>
      <c r="P6" s="9" t="s">
        <v>62</v>
      </c>
      <c r="Q6" s="9" t="s">
        <v>62</v>
      </c>
      <c r="R6" s="9" t="s">
        <v>62</v>
      </c>
      <c r="S6" s="173" t="s">
        <v>62</v>
      </c>
    </row>
    <row r="7" spans="1:19" s="21" customFormat="1" x14ac:dyDescent="0.25">
      <c r="A7" s="29"/>
      <c r="B7" s="153"/>
      <c r="C7" s="29"/>
      <c r="F7" s="18"/>
      <c r="G7" s="18"/>
      <c r="H7" s="18"/>
      <c r="I7" s="18"/>
      <c r="J7" s="18"/>
      <c r="K7" s="88"/>
      <c r="L7" s="18"/>
      <c r="M7" s="18"/>
      <c r="N7" s="18"/>
      <c r="O7" s="18"/>
      <c r="P7" s="18"/>
      <c r="Q7" s="18"/>
      <c r="R7" s="18"/>
      <c r="S7" s="20"/>
    </row>
    <row r="8" spans="1:19" s="21" customFormat="1" x14ac:dyDescent="0.25">
      <c r="A8" s="29"/>
      <c r="B8" s="7" t="s">
        <v>179</v>
      </c>
      <c r="C8" s="2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20"/>
    </row>
    <row r="9" spans="1:19" s="21" customFormat="1" x14ac:dyDescent="0.25">
      <c r="A9" s="29"/>
      <c r="B9" s="31"/>
      <c r="C9" s="2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0"/>
    </row>
    <row r="10" spans="1:19" s="21" customFormat="1" x14ac:dyDescent="0.25">
      <c r="A10" s="29"/>
      <c r="B10" s="154" t="s">
        <v>87</v>
      </c>
      <c r="C10" s="155">
        <v>12.026101000000001</v>
      </c>
      <c r="D10" s="156">
        <v>12.814836000000001</v>
      </c>
      <c r="E10" s="156">
        <v>13.199986999999998</v>
      </c>
      <c r="F10" s="156">
        <v>13.148378000000001</v>
      </c>
      <c r="G10" s="156">
        <v>13.125932000000001</v>
      </c>
      <c r="H10" s="156">
        <v>13.465238000000001</v>
      </c>
      <c r="I10" s="156">
        <v>14.017179000000002</v>
      </c>
      <c r="J10" s="156">
        <v>14.862878</v>
      </c>
      <c r="K10" s="156">
        <v>15.343073</v>
      </c>
      <c r="L10" s="156">
        <v>16.035526000000001</v>
      </c>
      <c r="M10" s="156">
        <v>16.731017000000001</v>
      </c>
      <c r="N10" s="156">
        <v>18.477343999999999</v>
      </c>
      <c r="O10" s="156">
        <v>19.729778000000003</v>
      </c>
      <c r="P10" s="156">
        <v>20.433374998502309</v>
      </c>
      <c r="Q10" s="156">
        <v>20.176198817270649</v>
      </c>
      <c r="R10" s="156">
        <v>21.526098995939954</v>
      </c>
      <c r="S10" s="157">
        <v>22.24661264772412</v>
      </c>
    </row>
    <row r="11" spans="1:19" s="21" customFormat="1" x14ac:dyDescent="0.25">
      <c r="A11" s="29"/>
      <c r="B11" s="323" t="s">
        <v>23</v>
      </c>
      <c r="C11" s="158">
        <v>11.067087522364915</v>
      </c>
      <c r="D11" s="159">
        <v>6.5585263253651327</v>
      </c>
      <c r="E11" s="159">
        <v>3.0055086151707044</v>
      </c>
      <c r="F11" s="159">
        <v>-0.3909776577810109</v>
      </c>
      <c r="G11" s="159">
        <v>-0.17071307198499586</v>
      </c>
      <c r="H11" s="159">
        <v>2.5850050114536671</v>
      </c>
      <c r="I11" s="159">
        <v>4.0990066421403126</v>
      </c>
      <c r="J11" s="159">
        <v>6.0333038480852474</v>
      </c>
      <c r="K11" s="159">
        <v>3.2308345664951332</v>
      </c>
      <c r="L11" s="159">
        <v>4.5131311048314915</v>
      </c>
      <c r="M11" s="159">
        <v>4.3371885649401198</v>
      </c>
      <c r="N11" s="159">
        <v>10.437661978348345</v>
      </c>
      <c r="O11" s="159">
        <v>6.7782144446734582</v>
      </c>
      <c r="P11" s="159">
        <v>3.5661678428531074</v>
      </c>
      <c r="Q11" s="159">
        <v>-1.2586084347324555</v>
      </c>
      <c r="R11" s="159">
        <v>6.6905574776245924</v>
      </c>
      <c r="S11" s="160">
        <v>3.3471631433083404</v>
      </c>
    </row>
    <row r="12" spans="1:19" s="21" customFormat="1" x14ac:dyDescent="0.25">
      <c r="A12" s="29"/>
      <c r="B12" s="33" t="s">
        <v>119</v>
      </c>
      <c r="C12" s="155">
        <v>2.3372730000000002</v>
      </c>
      <c r="D12" s="156">
        <v>2.5154170000000002</v>
      </c>
      <c r="E12" s="156">
        <v>2.495314</v>
      </c>
      <c r="F12" s="156">
        <v>2.6649000000000003</v>
      </c>
      <c r="G12" s="156">
        <v>2.382835</v>
      </c>
      <c r="H12" s="156">
        <v>2.5134289999999999</v>
      </c>
      <c r="I12" s="156">
        <v>3.1390479999999998</v>
      </c>
      <c r="J12" s="156">
        <v>5.0966629999999995</v>
      </c>
      <c r="K12" s="156">
        <v>2.7586930000000001</v>
      </c>
      <c r="L12" s="156">
        <v>2.8454939999999995</v>
      </c>
      <c r="M12" s="156">
        <v>3.349853</v>
      </c>
      <c r="N12" s="156">
        <v>3.3540709999999998</v>
      </c>
      <c r="O12" s="156">
        <v>3.1925669999999999</v>
      </c>
      <c r="P12" s="156">
        <v>3.2795933616882649</v>
      </c>
      <c r="Q12" s="156">
        <v>5.3986496422654744</v>
      </c>
      <c r="R12" s="156">
        <v>7.3448642097190273</v>
      </c>
      <c r="S12" s="157">
        <v>5.7393526811907556</v>
      </c>
    </row>
    <row r="13" spans="1:19" s="21" customFormat="1" x14ac:dyDescent="0.25">
      <c r="A13" s="29"/>
      <c r="B13" s="323" t="s">
        <v>23</v>
      </c>
      <c r="C13" s="158">
        <v>15.834288594405809</v>
      </c>
      <c r="D13" s="159">
        <v>7.6218738675370989</v>
      </c>
      <c r="E13" s="159">
        <v>-0.79919154557676064</v>
      </c>
      <c r="F13" s="159">
        <v>6.7961787574629895</v>
      </c>
      <c r="G13" s="159">
        <v>-10.58444969792488</v>
      </c>
      <c r="H13" s="159">
        <v>5.4806144781321509</v>
      </c>
      <c r="I13" s="159">
        <v>24.891055207845515</v>
      </c>
      <c r="J13" s="159">
        <v>62.363334361245833</v>
      </c>
      <c r="K13" s="159">
        <v>-45.872564067900889</v>
      </c>
      <c r="L13" s="159">
        <v>3.1464537735804488</v>
      </c>
      <c r="M13" s="159">
        <v>17.724830908095402</v>
      </c>
      <c r="N13" s="159">
        <v>0.12591597302926694</v>
      </c>
      <c r="O13" s="159">
        <v>-4.8151634237915575</v>
      </c>
      <c r="P13" s="159">
        <v>2.7259055702907764</v>
      </c>
      <c r="Q13" s="159">
        <v>64.613384858370509</v>
      </c>
      <c r="R13" s="159">
        <v>36.050025402960742</v>
      </c>
      <c r="S13" s="160">
        <v>-21.858968153608515</v>
      </c>
    </row>
    <row r="14" spans="1:19" s="21" customFormat="1" x14ac:dyDescent="0.25">
      <c r="A14" s="29"/>
      <c r="B14" s="323"/>
      <c r="C14" s="161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3"/>
    </row>
    <row r="15" spans="1:19" s="21" customFormat="1" x14ac:dyDescent="0.25">
      <c r="A15" s="29"/>
      <c r="B15" s="33" t="s">
        <v>28</v>
      </c>
      <c r="C15" s="155">
        <v>3.3285880000000003</v>
      </c>
      <c r="D15" s="156">
        <v>3.9172900000000004</v>
      </c>
      <c r="E15" s="156">
        <v>4.0668999999999995</v>
      </c>
      <c r="F15" s="156">
        <v>4.2046690000000009</v>
      </c>
      <c r="G15" s="156">
        <v>4.2891589999999997</v>
      </c>
      <c r="H15" s="156">
        <v>4.2926160000000007</v>
      </c>
      <c r="I15" s="156">
        <v>4.3901300000000001</v>
      </c>
      <c r="J15" s="156">
        <v>4.7440069999999999</v>
      </c>
      <c r="K15" s="156">
        <v>4.538460999999999</v>
      </c>
      <c r="L15" s="156">
        <v>4.9017620000000006</v>
      </c>
      <c r="M15" s="156">
        <v>5.0096560000000006</v>
      </c>
      <c r="N15" s="156">
        <v>5.257987</v>
      </c>
      <c r="O15" s="156">
        <v>5.5141159999999996</v>
      </c>
      <c r="P15" s="156">
        <v>5.6668113388904224</v>
      </c>
      <c r="Q15" s="156">
        <v>4.9516763639449799</v>
      </c>
      <c r="R15" s="156">
        <v>5.496331835597668</v>
      </c>
      <c r="S15" s="157">
        <v>5.33205321944489</v>
      </c>
    </row>
    <row r="16" spans="1:19" s="21" customFormat="1" x14ac:dyDescent="0.25">
      <c r="A16" s="29"/>
      <c r="B16" s="323" t="s">
        <v>23</v>
      </c>
      <c r="C16" s="158">
        <v>1.7209749920009454</v>
      </c>
      <c r="D16" s="159">
        <v>17.686238128599886</v>
      </c>
      <c r="E16" s="159">
        <v>3.8192219621217438</v>
      </c>
      <c r="F16" s="159">
        <v>3.3875679264304681</v>
      </c>
      <c r="G16" s="159">
        <v>2.0094328471515599</v>
      </c>
      <c r="H16" s="159">
        <v>8.0598550904764643E-2</v>
      </c>
      <c r="I16" s="159">
        <v>2.2716683719204989</v>
      </c>
      <c r="J16" s="159">
        <v>8.0607407981084798</v>
      </c>
      <c r="K16" s="159">
        <v>-4.332750773765726</v>
      </c>
      <c r="L16" s="159">
        <v>8.0049382378740486</v>
      </c>
      <c r="M16" s="159">
        <v>2.2011268600964362</v>
      </c>
      <c r="N16" s="159">
        <v>4.9570469509283566</v>
      </c>
      <c r="O16" s="159">
        <v>4.8712368440621878</v>
      </c>
      <c r="P16" s="159">
        <v>2.7691716839185476</v>
      </c>
      <c r="Q16" s="159">
        <v>-12.619706783558948</v>
      </c>
      <c r="R16" s="159">
        <v>10.999415786106903</v>
      </c>
      <c r="S16" s="160">
        <v>-2.9888773288542669</v>
      </c>
    </row>
    <row r="17" spans="1:19" x14ac:dyDescent="0.25">
      <c r="A17" s="29"/>
      <c r="B17" s="33" t="s">
        <v>154</v>
      </c>
      <c r="C17" s="155">
        <v>5.1642740000000007</v>
      </c>
      <c r="D17" s="156">
        <v>5.5435029999999994</v>
      </c>
      <c r="E17" s="156">
        <v>5.8390709999999997</v>
      </c>
      <c r="F17" s="156">
        <v>5.9759769999999994</v>
      </c>
      <c r="G17" s="156">
        <v>6.1147229999999997</v>
      </c>
      <c r="H17" s="156">
        <v>6.499879</v>
      </c>
      <c r="I17" s="156">
        <v>6.7748110000000006</v>
      </c>
      <c r="J17" s="156">
        <v>7.1236290000000011</v>
      </c>
      <c r="K17" s="156">
        <v>7.5374829999999999</v>
      </c>
      <c r="L17" s="156">
        <v>7.9282250000000003</v>
      </c>
      <c r="M17" s="156">
        <v>8.3683820000000004</v>
      </c>
      <c r="N17" s="156">
        <v>9.6094339999999985</v>
      </c>
      <c r="O17" s="156">
        <v>10.463766</v>
      </c>
      <c r="P17" s="156">
        <v>10.529079442676952</v>
      </c>
      <c r="Q17" s="156">
        <v>10.679609408248103</v>
      </c>
      <c r="R17" s="156">
        <v>11.177764067443938</v>
      </c>
      <c r="S17" s="157">
        <v>11.529969418686067</v>
      </c>
    </row>
    <row r="18" spans="1:19" x14ac:dyDescent="0.25">
      <c r="A18" s="29"/>
      <c r="B18" s="323" t="s">
        <v>23</v>
      </c>
      <c r="C18" s="158">
        <v>11.501128446414398</v>
      </c>
      <c r="D18" s="159">
        <v>7.3433167953520506</v>
      </c>
      <c r="E18" s="159">
        <v>5.3317911075361657</v>
      </c>
      <c r="F18" s="159">
        <v>2.344653798523777</v>
      </c>
      <c r="G18" s="159">
        <v>2.321729149894658</v>
      </c>
      <c r="H18" s="159">
        <v>6.2988298897595163</v>
      </c>
      <c r="I18" s="159">
        <v>4.2298018163107409</v>
      </c>
      <c r="J18" s="159">
        <v>5.1487487990439895</v>
      </c>
      <c r="K18" s="159">
        <v>5.8095950813833674</v>
      </c>
      <c r="L18" s="159">
        <v>5.1839851579101426</v>
      </c>
      <c r="M18" s="159">
        <v>5.5517723071683678</v>
      </c>
      <c r="N18" s="159">
        <v>14.830250339910389</v>
      </c>
      <c r="O18" s="159">
        <v>8.8905548443331881</v>
      </c>
      <c r="P18" s="159">
        <v>0.62418676676210261</v>
      </c>
      <c r="Q18" s="159">
        <v>1.4296593200827878</v>
      </c>
      <c r="R18" s="159">
        <v>4.6645400609042875</v>
      </c>
      <c r="S18" s="160">
        <v>3.1509463710005514</v>
      </c>
    </row>
    <row r="19" spans="1:19" x14ac:dyDescent="0.25">
      <c r="A19" s="29"/>
      <c r="B19" s="33" t="s">
        <v>29</v>
      </c>
      <c r="C19" s="155">
        <v>6.1138999999999999E-2</v>
      </c>
      <c r="D19" s="156">
        <v>6.6901000000000002E-2</v>
      </c>
      <c r="E19" s="156">
        <v>7.4602000000000002E-2</v>
      </c>
      <c r="F19" s="156">
        <v>7.7886999999999998E-2</v>
      </c>
      <c r="G19" s="156">
        <v>8.8843000000000005E-2</v>
      </c>
      <c r="H19" s="156">
        <v>9.2881000000000005E-2</v>
      </c>
      <c r="I19" s="156">
        <v>7.9795999999999992E-2</v>
      </c>
      <c r="J19" s="156">
        <v>0.10192799999999999</v>
      </c>
      <c r="K19" s="156">
        <v>0.107322</v>
      </c>
      <c r="L19" s="156">
        <v>6.2340000000000007E-2</v>
      </c>
      <c r="M19" s="156">
        <v>0.12422</v>
      </c>
      <c r="N19" s="156">
        <v>0.13430700000000001</v>
      </c>
      <c r="O19" s="156">
        <v>0.133469</v>
      </c>
      <c r="P19" s="156">
        <v>0.17841137246146729</v>
      </c>
      <c r="Q19" s="156">
        <v>8.5307931788844285E-2</v>
      </c>
      <c r="R19" s="156">
        <v>9.101550799814967E-2</v>
      </c>
      <c r="S19" s="157">
        <v>9.4061945536558625E-2</v>
      </c>
    </row>
    <row r="20" spans="1:19" x14ac:dyDescent="0.25">
      <c r="A20" s="29"/>
      <c r="B20" s="323" t="s">
        <v>23</v>
      </c>
      <c r="C20" s="158">
        <v>-49.185069441558561</v>
      </c>
      <c r="D20" s="159">
        <v>9.4244263072670531</v>
      </c>
      <c r="E20" s="159">
        <v>11.51103869897312</v>
      </c>
      <c r="F20" s="159">
        <v>4.4033672019516912</v>
      </c>
      <c r="G20" s="159">
        <v>14.066532283949829</v>
      </c>
      <c r="H20" s="159">
        <v>4.5450964060196108</v>
      </c>
      <c r="I20" s="159">
        <v>-14.087918950054378</v>
      </c>
      <c r="J20" s="159">
        <v>27.735726101558988</v>
      </c>
      <c r="K20" s="159">
        <v>5.291970802919721</v>
      </c>
      <c r="L20" s="159">
        <v>-41.913121261251185</v>
      </c>
      <c r="M20" s="159">
        <v>99.262111004170663</v>
      </c>
      <c r="N20" s="159">
        <v>8.1202704878441612</v>
      </c>
      <c r="O20" s="159">
        <v>-0.62394365148504827</v>
      </c>
      <c r="P20" s="159">
        <v>33.672517559483708</v>
      </c>
      <c r="Q20" s="159">
        <v>-52.184700665721962</v>
      </c>
      <c r="R20" s="159">
        <v>6.6905574776245702</v>
      </c>
      <c r="S20" s="160">
        <v>3.3471631433083848</v>
      </c>
    </row>
    <row r="21" spans="1:19" x14ac:dyDescent="0.25">
      <c r="A21" s="29"/>
      <c r="B21" s="33" t="s">
        <v>30</v>
      </c>
      <c r="C21" s="155">
        <v>3.1596959999999998</v>
      </c>
      <c r="D21" s="156">
        <v>3.2854580000000002</v>
      </c>
      <c r="E21" s="156">
        <v>3.4819089999999999</v>
      </c>
      <c r="F21" s="156">
        <v>3.3928699999999998</v>
      </c>
      <c r="G21" s="156">
        <v>3.5015099999999997</v>
      </c>
      <c r="H21" s="156">
        <v>3.664453</v>
      </c>
      <c r="I21" s="156">
        <v>3.8299760000000003</v>
      </c>
      <c r="J21" s="156">
        <v>3.9928639999999995</v>
      </c>
      <c r="K21" s="156">
        <v>4.2384310000000003</v>
      </c>
      <c r="L21" s="156">
        <v>4.2491909999999997</v>
      </c>
      <c r="M21" s="156">
        <v>4.4800689999999994</v>
      </c>
      <c r="N21" s="156">
        <v>4.8422459999999994</v>
      </c>
      <c r="O21" s="156">
        <v>4.9169960000000001</v>
      </c>
      <c r="P21" s="156">
        <v>5.4451440788155825</v>
      </c>
      <c r="Q21" s="156">
        <v>5.7829494467139009</v>
      </c>
      <c r="R21" s="156">
        <v>6.0714876113159626</v>
      </c>
      <c r="S21" s="157">
        <v>6.3429771739564282</v>
      </c>
    </row>
    <row r="22" spans="1:19" x14ac:dyDescent="0.25">
      <c r="A22" s="29"/>
      <c r="B22" s="323" t="s">
        <v>23</v>
      </c>
      <c r="C22" s="158">
        <v>14.907061791035225</v>
      </c>
      <c r="D22" s="159">
        <v>3.9801930312283185</v>
      </c>
      <c r="E22" s="159">
        <v>5.9794098722309119</v>
      </c>
      <c r="F22" s="159">
        <v>-2.5571891740996167</v>
      </c>
      <c r="G22" s="159">
        <v>3.2020089187030365</v>
      </c>
      <c r="H22" s="159">
        <v>4.6535066299967731</v>
      </c>
      <c r="I22" s="159">
        <v>4.5169906668198534</v>
      </c>
      <c r="J22" s="159">
        <v>4.2529770421537716</v>
      </c>
      <c r="K22" s="159">
        <v>6.1501468620018374</v>
      </c>
      <c r="L22" s="159">
        <v>0.25386752786584754</v>
      </c>
      <c r="M22" s="159">
        <v>5.4334578040855286</v>
      </c>
      <c r="N22" s="159">
        <v>8.0841835248519622</v>
      </c>
      <c r="O22" s="159">
        <v>1.5437051318747841</v>
      </c>
      <c r="P22" s="159">
        <v>10.741275339975509</v>
      </c>
      <c r="Q22" s="159">
        <v>6.2037911762988118</v>
      </c>
      <c r="R22" s="159">
        <v>4.9894637202132275</v>
      </c>
      <c r="S22" s="160">
        <v>4.4715493141164853</v>
      </c>
    </row>
    <row r="23" spans="1:19" x14ac:dyDescent="0.25">
      <c r="A23" s="29"/>
      <c r="B23" s="33" t="s">
        <v>135</v>
      </c>
      <c r="C23" s="155">
        <v>1.7765269999999997</v>
      </c>
      <c r="D23" s="156">
        <v>2.119726</v>
      </c>
      <c r="E23" s="156">
        <v>2.39039</v>
      </c>
      <c r="F23" s="156">
        <v>2.7465110000000004</v>
      </c>
      <c r="G23" s="156">
        <v>3.1810009999999997</v>
      </c>
      <c r="H23" s="156">
        <v>3.4709639999999999</v>
      </c>
      <c r="I23" s="156">
        <v>3.5091540000000001</v>
      </c>
      <c r="J23" s="156">
        <v>3.6737909999999996</v>
      </c>
      <c r="K23" s="156">
        <v>3.7214399999999999</v>
      </c>
      <c r="L23" s="156">
        <v>3.80985</v>
      </c>
      <c r="M23" s="156">
        <v>4.036791</v>
      </c>
      <c r="N23" s="156">
        <v>4.2652569999999992</v>
      </c>
      <c r="O23" s="156">
        <v>4.2105880000000004</v>
      </c>
      <c r="P23" s="156">
        <v>4.3441327991763101</v>
      </c>
      <c r="Q23" s="156">
        <v>4.4517908717276677</v>
      </c>
      <c r="R23" s="156">
        <v>4.6701238455537393</v>
      </c>
      <c r="S23" s="157">
        <v>4.7074315953960175</v>
      </c>
    </row>
    <row r="24" spans="1:19" x14ac:dyDescent="0.25">
      <c r="A24" s="29"/>
      <c r="B24" s="323" t="s">
        <v>23</v>
      </c>
      <c r="C24" s="158">
        <v>-8.6749979437407703</v>
      </c>
      <c r="D24" s="159">
        <v>19.318535547165915</v>
      </c>
      <c r="E24" s="159">
        <v>12.768820121091107</v>
      </c>
      <c r="F24" s="159">
        <v>14.898029191889206</v>
      </c>
      <c r="G24" s="159">
        <v>15.819707257680715</v>
      </c>
      <c r="H24" s="159">
        <v>9.1154639687318628</v>
      </c>
      <c r="I24" s="159">
        <v>1.1002707028940684</v>
      </c>
      <c r="J24" s="159">
        <v>4.6916436269254458</v>
      </c>
      <c r="K24" s="159">
        <v>1.2969981144817622</v>
      </c>
      <c r="L24" s="159">
        <v>2.3756932800206298</v>
      </c>
      <c r="M24" s="159">
        <v>5.9566912083153012</v>
      </c>
      <c r="N24" s="159">
        <v>5.6595944650094543</v>
      </c>
      <c r="O24" s="159">
        <v>-1.2817281584673323</v>
      </c>
      <c r="P24" s="159">
        <v>3.1716425158744954</v>
      </c>
      <c r="Q24" s="159">
        <v>2.4782408256895483</v>
      </c>
      <c r="R24" s="159">
        <v>4.9043852264637033</v>
      </c>
      <c r="S24" s="160">
        <v>0.79885996766011491</v>
      </c>
    </row>
    <row r="25" spans="1:19" x14ac:dyDescent="0.25">
      <c r="A25" s="29"/>
      <c r="B25" s="33" t="s">
        <v>31</v>
      </c>
      <c r="C25" s="155">
        <v>2.0889310000000001</v>
      </c>
      <c r="D25" s="156">
        <v>2.12141</v>
      </c>
      <c r="E25" s="156">
        <v>2.1278950000000005</v>
      </c>
      <c r="F25" s="156">
        <v>2.2434859999999999</v>
      </c>
      <c r="G25" s="156">
        <v>2.3126980000000001</v>
      </c>
      <c r="H25" s="156">
        <v>2.3863729999999994</v>
      </c>
      <c r="I25" s="156">
        <v>2.4516200000000001</v>
      </c>
      <c r="J25" s="156">
        <v>2.5742409999999998</v>
      </c>
      <c r="K25" s="156">
        <v>2.6428159999999998</v>
      </c>
      <c r="L25" s="156">
        <v>2.7038580000000003</v>
      </c>
      <c r="M25" s="156">
        <v>2.7854809999999999</v>
      </c>
      <c r="N25" s="156">
        <v>2.8986269999999998</v>
      </c>
      <c r="O25" s="156">
        <v>2.9120189999999999</v>
      </c>
      <c r="P25" s="156">
        <v>2.9580615648341952</v>
      </c>
      <c r="Q25" s="156">
        <v>3.128446538302486</v>
      </c>
      <c r="R25" s="156">
        <v>3.3596238191379704</v>
      </c>
      <c r="S25" s="157">
        <v>3.6549824854961934</v>
      </c>
    </row>
    <row r="26" spans="1:19" x14ac:dyDescent="0.25">
      <c r="A26" s="29"/>
      <c r="B26" s="323" t="s">
        <v>23</v>
      </c>
      <c r="C26" s="158">
        <v>4.4936766481683321</v>
      </c>
      <c r="D26" s="159">
        <v>1.5548144002841546</v>
      </c>
      <c r="E26" s="159">
        <v>0.30569291178983438</v>
      </c>
      <c r="F26" s="159">
        <v>5.4321759297333516</v>
      </c>
      <c r="G26" s="159">
        <v>3.0850203656274333</v>
      </c>
      <c r="H26" s="159">
        <v>3.1856731834419838</v>
      </c>
      <c r="I26" s="159">
        <v>2.7341492717190885</v>
      </c>
      <c r="J26" s="159">
        <v>5.0016315742243744</v>
      </c>
      <c r="K26" s="159">
        <v>2.6638919976800901</v>
      </c>
      <c r="L26" s="159">
        <v>2.3097332542258098</v>
      </c>
      <c r="M26" s="159">
        <v>3.0187606005936507</v>
      </c>
      <c r="N26" s="159">
        <v>4.0619914477966423</v>
      </c>
      <c r="O26" s="159">
        <v>0.46201184215837188</v>
      </c>
      <c r="P26" s="159">
        <v>1.5811217177565062</v>
      </c>
      <c r="Q26" s="159">
        <v>5.7600212075991974</v>
      </c>
      <c r="R26" s="159">
        <v>7.3895231388842131</v>
      </c>
      <c r="S26" s="160">
        <v>8.7914207738296177</v>
      </c>
    </row>
    <row r="27" spans="1:19" s="21" customFormat="1" x14ac:dyDescent="0.25">
      <c r="A27" s="76"/>
      <c r="B27" s="31"/>
      <c r="C27" s="164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6"/>
    </row>
    <row r="28" spans="1:19" s="21" customFormat="1" x14ac:dyDescent="0.25">
      <c r="A28" s="29"/>
      <c r="B28" s="153"/>
      <c r="C28" s="366"/>
      <c r="D28" s="324"/>
      <c r="E28" s="324"/>
      <c r="F28" s="325"/>
      <c r="G28" s="325"/>
      <c r="H28" s="325"/>
      <c r="I28" s="325"/>
      <c r="J28" s="325"/>
      <c r="K28" s="367"/>
      <c r="L28" s="325"/>
      <c r="M28" s="325"/>
      <c r="N28" s="325"/>
      <c r="O28" s="325"/>
      <c r="P28" s="325"/>
      <c r="Q28" s="325"/>
      <c r="R28" s="325"/>
      <c r="S28" s="326"/>
    </row>
    <row r="29" spans="1:19" x14ac:dyDescent="0.25">
      <c r="A29" s="29"/>
      <c r="B29" s="7" t="s">
        <v>178</v>
      </c>
      <c r="C29" s="368"/>
      <c r="D29" s="327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8"/>
    </row>
    <row r="30" spans="1:19" x14ac:dyDescent="0.25">
      <c r="A30" s="29"/>
      <c r="B30" s="7"/>
      <c r="C30" s="368"/>
      <c r="D30" s="327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8"/>
    </row>
    <row r="31" spans="1:19" x14ac:dyDescent="0.25">
      <c r="A31" s="29"/>
      <c r="B31" s="38" t="s">
        <v>175</v>
      </c>
      <c r="C31" s="332" t="s">
        <v>4</v>
      </c>
      <c r="D31" s="333" t="s">
        <v>4</v>
      </c>
      <c r="E31" s="333" t="s">
        <v>4</v>
      </c>
      <c r="F31" s="333">
        <f>'Verejná správa'!F32+'Verejná správa'!F33</f>
        <v>2117.4081734299998</v>
      </c>
      <c r="G31" s="333">
        <f>'Verejná správa'!G32+'Verejná správa'!G33</f>
        <v>2005.3152116599999</v>
      </c>
      <c r="H31" s="333">
        <f>'Verejná správa'!H32+'Verejná správa'!H33</f>
        <v>1982.74801656</v>
      </c>
      <c r="I31" s="333">
        <f>'Verejná správa'!I32+'Verejná správa'!I33</f>
        <v>2222.68260332</v>
      </c>
      <c r="J31" s="333">
        <f>'Verejná správa'!J32+'Verejná správa'!J33</f>
        <v>4240.7621390200002</v>
      </c>
      <c r="K31" s="333">
        <f>'Verejná správa'!K32+'Verejná správa'!K33</f>
        <v>1610.4103573299999</v>
      </c>
      <c r="L31" s="333">
        <f>'Verejná správa'!L32+'Verejná správa'!L33</f>
        <v>1896.89027762</v>
      </c>
      <c r="M31" s="333">
        <f>'Verejná správa'!M32+'Verejná správa'!M33</f>
        <v>2233.9669044100001</v>
      </c>
      <c r="N31" s="333">
        <f>'Verejná správa'!N32+'Verejná správa'!N33</f>
        <v>2070.7712985899998</v>
      </c>
      <c r="O31" s="333">
        <f>'Verejná správa'!O32+'Verejná správa'!O33</f>
        <v>2337.1833069999998</v>
      </c>
      <c r="P31" s="333">
        <f>'Verejná správa'!P32+'Verejná správa'!P33</f>
        <v>2321.6041715900092</v>
      </c>
      <c r="Q31" s="333">
        <f>'Verejná správa'!Q32+'Verejná správa'!Q33</f>
        <v>2471.2587175655412</v>
      </c>
      <c r="R31" s="333">
        <f>'Verejná správa'!R32+'Verejná správa'!R33</f>
        <v>4651.611524313972</v>
      </c>
      <c r="S31" s="334">
        <f>'Verejná správa'!S32+'Verejná správa'!S33</f>
        <v>1868.0780399086129</v>
      </c>
    </row>
    <row r="32" spans="1:19" x14ac:dyDescent="0.25">
      <c r="A32" s="29"/>
      <c r="B32" s="170" t="s">
        <v>173</v>
      </c>
      <c r="C32" s="332" t="s">
        <v>4</v>
      </c>
      <c r="D32" s="333" t="s">
        <v>4</v>
      </c>
      <c r="E32" s="333" t="s">
        <v>4</v>
      </c>
      <c r="F32" s="333">
        <f>'Verejná správa'!F36+'Verejná správa'!F40</f>
        <v>1004.5226581499999</v>
      </c>
      <c r="G32" s="333">
        <f>'Verejná správa'!G36+'Verejná správa'!G40</f>
        <v>988.07138985000006</v>
      </c>
      <c r="H32" s="333">
        <f>'Verejná správa'!H36+'Verejná správa'!H40</f>
        <v>1167.2329538199999</v>
      </c>
      <c r="I32" s="333">
        <f>'Verejná správa'!I36+'Verejná správa'!I40</f>
        <v>1283.1052189100001</v>
      </c>
      <c r="J32" s="333">
        <f>'Verejná správa'!J36+'Verejná správa'!J40</f>
        <v>2729.2895009300005</v>
      </c>
      <c r="K32" s="333">
        <f>'Verejná správa'!K36+'Verejná správa'!K40</f>
        <v>715.90398425000012</v>
      </c>
      <c r="L32" s="333">
        <f>'Verejná správa'!L36+'Verejná správa'!L40</f>
        <v>720.92288629000018</v>
      </c>
      <c r="M32" s="333">
        <f>'Verejná správa'!M36+'Verejná správa'!M40</f>
        <v>1121.7073968100001</v>
      </c>
      <c r="N32" s="333">
        <f>'Verejná správa'!N36+'Verejná správa'!N40</f>
        <v>931.3244278799998</v>
      </c>
      <c r="O32" s="333">
        <f>'Verejná správa'!O36+'Verejná správa'!O40</f>
        <v>910.05911574000004</v>
      </c>
      <c r="P32" s="333">
        <f>'Verejná správa'!P36+'Verejná správa'!P40</f>
        <v>891.7843955253993</v>
      </c>
      <c r="Q32" s="333">
        <f>'Verejná správa'!Q36+'Verejná správa'!Q40</f>
        <v>1552.7231331446008</v>
      </c>
      <c r="R32" s="333">
        <f>'Verejná správa'!R36+'Verejná správa'!R40</f>
        <v>2960.4873618622032</v>
      </c>
      <c r="S32" s="334">
        <f>'Verejná správa'!S36+'Verejná správa'!S40</f>
        <v>899.34608230239996</v>
      </c>
    </row>
    <row r="33" spans="1:19" x14ac:dyDescent="0.25">
      <c r="A33" s="29"/>
      <c r="B33" s="170" t="s">
        <v>174</v>
      </c>
      <c r="C33" s="332" t="s">
        <v>4</v>
      </c>
      <c r="D33" s="333" t="s">
        <v>4</v>
      </c>
      <c r="E33" s="333" t="s">
        <v>4</v>
      </c>
      <c r="F33" s="333">
        <f>'Verejná správa'!F37+'Verejná správa'!F41</f>
        <v>1112.8855152800002</v>
      </c>
      <c r="G33" s="333">
        <f>'Verejná správa'!G37+'Verejná správa'!G41</f>
        <v>1017.24382181</v>
      </c>
      <c r="H33" s="333">
        <f>'Verejná správa'!H37+'Verejná správa'!H41</f>
        <v>815.51506274000008</v>
      </c>
      <c r="I33" s="333">
        <f>'Verejná správa'!I37+'Verejná správa'!I41</f>
        <v>939.57738441000004</v>
      </c>
      <c r="J33" s="333">
        <f>'Verejná správa'!J37+'Verejná správa'!J41</f>
        <v>1511.4726380900001</v>
      </c>
      <c r="K33" s="333">
        <f>'Verejná správa'!K37+'Verejná správa'!K41</f>
        <v>894.50637307999989</v>
      </c>
      <c r="L33" s="333">
        <f>'Verejná správa'!L37+'Verejná správa'!L41</f>
        <v>1175.9673913299998</v>
      </c>
      <c r="M33" s="333">
        <f>'Verejná správa'!M37+'Verejná správa'!M41</f>
        <v>1112.2595076000002</v>
      </c>
      <c r="N33" s="333">
        <f>'Verejná správa'!N37+'Verejná správa'!N41</f>
        <v>1139.44687071</v>
      </c>
      <c r="O33" s="333">
        <f>'Verejná správa'!O37+'Verejná správa'!O41</f>
        <v>1427.1241912599999</v>
      </c>
      <c r="P33" s="333">
        <f>'Verejná správa'!P37+'Verejná správa'!P41</f>
        <v>1429.8197760646101</v>
      </c>
      <c r="Q33" s="333">
        <f>'Verejná správa'!Q37+'Verejná správa'!Q41</f>
        <v>918.53558442094038</v>
      </c>
      <c r="R33" s="333">
        <f>'Verejná správa'!R37+'Verejná správa'!R41</f>
        <v>1691.1241624517684</v>
      </c>
      <c r="S33" s="334">
        <f>'Verejná správa'!S37+'Verejná správa'!S41</f>
        <v>968.73195760621297</v>
      </c>
    </row>
    <row r="34" spans="1:19" x14ac:dyDescent="0.25">
      <c r="A34" s="29"/>
      <c r="B34" s="171"/>
      <c r="C34" s="332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4"/>
    </row>
    <row r="35" spans="1:19" x14ac:dyDescent="0.25">
      <c r="A35" s="29"/>
      <c r="B35" s="38" t="s">
        <v>176</v>
      </c>
      <c r="C35" s="332" t="s">
        <v>4</v>
      </c>
      <c r="D35" s="333" t="s">
        <v>4</v>
      </c>
      <c r="E35" s="333" t="s">
        <v>4</v>
      </c>
      <c r="F35" s="333">
        <f>'Verejná správa'!F36+'Verejná správa'!F37</f>
        <v>731.60813418999987</v>
      </c>
      <c r="G35" s="333">
        <f>'Verejná správa'!G36+'Verejná správa'!G37</f>
        <v>764.28549142999987</v>
      </c>
      <c r="H35" s="333">
        <f>'Verejná správa'!H36+'Verejná správa'!H37</f>
        <v>831.29221865999989</v>
      </c>
      <c r="I35" s="333">
        <f>'Verejná správa'!I36+'Verejná správa'!I37</f>
        <v>933.34886039000003</v>
      </c>
      <c r="J35" s="333">
        <f>'Verejná správa'!J36+'Verejná správa'!J37</f>
        <v>1287.4139411599999</v>
      </c>
      <c r="K35" s="333">
        <f>'Verejná správa'!K36+'Verejná správa'!K37</f>
        <v>890.16901036000002</v>
      </c>
      <c r="L35" s="333">
        <f>'Verejná správa'!L36+'Verejná správa'!L37</f>
        <v>1307.54430293</v>
      </c>
      <c r="M35" s="333">
        <f>'Verejná správa'!M36+'Verejná správa'!M37</f>
        <v>1160.0890452700003</v>
      </c>
      <c r="N35" s="333">
        <f>'Verejná správa'!N36+'Verejná správa'!N37</f>
        <v>1165.32131147</v>
      </c>
      <c r="O35" s="333">
        <f>'Verejná správa'!O36+'Verejná správa'!O37</f>
        <v>1501.9464846999999</v>
      </c>
      <c r="P35" s="333">
        <f>'Verejná správa'!P36+'Verejná správa'!P37</f>
        <v>1062.9621751627008</v>
      </c>
      <c r="Q35" s="333">
        <f>'Verejná správa'!Q36+'Verejná správa'!Q37</f>
        <v>1019.780156269562</v>
      </c>
      <c r="R35" s="333">
        <f>'Verejná správa'!R36+'Verejná správa'!R37</f>
        <v>1536.677961517521</v>
      </c>
      <c r="S35" s="334">
        <f>'Verejná správa'!S36+'Verejná správa'!S37</f>
        <v>988.39346872664851</v>
      </c>
    </row>
    <row r="36" spans="1:19" x14ac:dyDescent="0.25">
      <c r="A36" s="29"/>
      <c r="B36" s="170" t="s">
        <v>173</v>
      </c>
      <c r="C36" s="332" t="s">
        <v>4</v>
      </c>
      <c r="D36" s="333" t="s">
        <v>4</v>
      </c>
      <c r="E36" s="333" t="s">
        <v>4</v>
      </c>
      <c r="F36" s="333">
        <v>147.02312957999987</v>
      </c>
      <c r="G36" s="333">
        <v>186.27650104000003</v>
      </c>
      <c r="H36" s="333">
        <v>247.25664533999995</v>
      </c>
      <c r="I36" s="333">
        <v>366.33235467999992</v>
      </c>
      <c r="J36" s="333">
        <v>555.14500501999999</v>
      </c>
      <c r="K36" s="333">
        <v>251.40725141000007</v>
      </c>
      <c r="L36" s="333">
        <v>247.77177434000004</v>
      </c>
      <c r="M36" s="333">
        <v>332.24668973000001</v>
      </c>
      <c r="N36" s="333">
        <v>357.56582498</v>
      </c>
      <c r="O36" s="333">
        <v>357.81188995000002</v>
      </c>
      <c r="P36" s="333">
        <v>321.51049600077135</v>
      </c>
      <c r="Q36" s="333">
        <v>399.76125391580064</v>
      </c>
      <c r="R36" s="333">
        <v>792.52539343955073</v>
      </c>
      <c r="S36" s="334">
        <v>258.22888517694759</v>
      </c>
    </row>
    <row r="37" spans="1:19" x14ac:dyDescent="0.25">
      <c r="A37" s="29"/>
      <c r="B37" s="170" t="s">
        <v>174</v>
      </c>
      <c r="C37" s="332" t="s">
        <v>4</v>
      </c>
      <c r="D37" s="333" t="s">
        <v>4</v>
      </c>
      <c r="E37" s="333" t="s">
        <v>4</v>
      </c>
      <c r="F37" s="333">
        <v>584.58500461000006</v>
      </c>
      <c r="G37" s="333">
        <v>578.00899038999989</v>
      </c>
      <c r="H37" s="333">
        <v>584.03557331999991</v>
      </c>
      <c r="I37" s="333">
        <v>567.01650571000005</v>
      </c>
      <c r="J37" s="333">
        <v>732.26893614000005</v>
      </c>
      <c r="K37" s="333">
        <v>638.76175894999994</v>
      </c>
      <c r="L37" s="333">
        <v>1059.7725285899999</v>
      </c>
      <c r="M37" s="333">
        <v>827.8423555400002</v>
      </c>
      <c r="N37" s="333">
        <v>807.75548648999995</v>
      </c>
      <c r="O37" s="333">
        <v>1144.1345947499999</v>
      </c>
      <c r="P37" s="333">
        <v>741.45167916192941</v>
      </c>
      <c r="Q37" s="333">
        <v>620.0189023537614</v>
      </c>
      <c r="R37" s="333">
        <v>744.15256807797039</v>
      </c>
      <c r="S37" s="334">
        <v>730.16458354970086</v>
      </c>
    </row>
    <row r="38" spans="1:19" x14ac:dyDescent="0.25">
      <c r="A38" s="29"/>
      <c r="B38" s="171"/>
      <c r="C38" s="332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4"/>
    </row>
    <row r="39" spans="1:19" x14ac:dyDescent="0.25">
      <c r="A39" s="29"/>
      <c r="B39" s="38" t="s">
        <v>177</v>
      </c>
      <c r="C39" s="332" t="s">
        <v>4</v>
      </c>
      <c r="D39" s="333" t="s">
        <v>4</v>
      </c>
      <c r="E39" s="333" t="s">
        <v>4</v>
      </c>
      <c r="F39" s="333">
        <f>'Verejná správa'!F40+'Verejná správa'!F41</f>
        <v>1385.8000392400002</v>
      </c>
      <c r="G39" s="333">
        <f>'Verejná správa'!G40+'Verejná správa'!G41</f>
        <v>1241.0297202300001</v>
      </c>
      <c r="H39" s="333">
        <f>'Verejná správa'!H40+'Verejná správa'!H41</f>
        <v>1151.4557979000001</v>
      </c>
      <c r="I39" s="333">
        <f>'Verejná správa'!I40+'Verejná správa'!I41</f>
        <v>1289.33374293</v>
      </c>
      <c r="J39" s="333">
        <f>'Verejná správa'!J40+'Verejná správa'!J41</f>
        <v>2953.3481978600007</v>
      </c>
      <c r="K39" s="333">
        <f>'Verejná správa'!K40+'Verejná správa'!K41</f>
        <v>720.24134697</v>
      </c>
      <c r="L39" s="333">
        <f>'Verejná správa'!L40+'Verejná správa'!L41</f>
        <v>589.34597469000016</v>
      </c>
      <c r="M39" s="333">
        <f>'Verejná správa'!M40+'Verejná správa'!M41</f>
        <v>1073.8778591400001</v>
      </c>
      <c r="N39" s="333">
        <f>'Verejná správa'!N40+'Verejná správa'!N41</f>
        <v>905.44998711999983</v>
      </c>
      <c r="O39" s="333">
        <f>'Verejná správa'!O40+'Verejná správa'!O41</f>
        <v>835.23682230000009</v>
      </c>
      <c r="P39" s="333">
        <f>'Verejná správa'!P40+'Verejná správa'!P41</f>
        <v>1258.6419964273086</v>
      </c>
      <c r="Q39" s="333">
        <f>'Verejná správa'!Q40+'Verejná správa'!Q41</f>
        <v>1451.478561295979</v>
      </c>
      <c r="R39" s="333">
        <f>'Verejná správa'!R40+'Verejná správa'!R41</f>
        <v>3114.9335627964506</v>
      </c>
      <c r="S39" s="334">
        <f>'Verejná správa'!S40+'Verejná správa'!S41</f>
        <v>879.68457118196443</v>
      </c>
    </row>
    <row r="40" spans="1:19" x14ac:dyDescent="0.25">
      <c r="A40" s="29"/>
      <c r="B40" s="170" t="s">
        <v>173</v>
      </c>
      <c r="C40" s="332" t="s">
        <v>4</v>
      </c>
      <c r="D40" s="333" t="s">
        <v>4</v>
      </c>
      <c r="E40" s="333" t="s">
        <v>4</v>
      </c>
      <c r="F40" s="333">
        <v>857.49952856999994</v>
      </c>
      <c r="G40" s="333">
        <v>801.79488880999997</v>
      </c>
      <c r="H40" s="333">
        <v>919.97630848000006</v>
      </c>
      <c r="I40" s="333">
        <v>916.7728642300001</v>
      </c>
      <c r="J40" s="333">
        <v>2174.1444959100004</v>
      </c>
      <c r="K40" s="333">
        <v>464.49673284000005</v>
      </c>
      <c r="L40" s="333">
        <v>473.15111195000014</v>
      </c>
      <c r="M40" s="333">
        <v>789.46070708000013</v>
      </c>
      <c r="N40" s="333">
        <v>573.7586028999998</v>
      </c>
      <c r="O40" s="333">
        <v>552.24722579000002</v>
      </c>
      <c r="P40" s="333">
        <v>570.27389952462795</v>
      </c>
      <c r="Q40" s="333">
        <v>1152.9618792288002</v>
      </c>
      <c r="R40" s="333">
        <v>2167.9619684226527</v>
      </c>
      <c r="S40" s="334">
        <v>641.11719712545232</v>
      </c>
    </row>
    <row r="41" spans="1:19" x14ac:dyDescent="0.25">
      <c r="A41" s="29"/>
      <c r="B41" s="170" t="s">
        <v>174</v>
      </c>
      <c r="C41" s="332" t="s">
        <v>4</v>
      </c>
      <c r="D41" s="333" t="s">
        <v>4</v>
      </c>
      <c r="E41" s="333" t="s">
        <v>4</v>
      </c>
      <c r="F41" s="333">
        <v>528.30051067000022</v>
      </c>
      <c r="G41" s="333">
        <v>439.23483142000009</v>
      </c>
      <c r="H41" s="333">
        <v>231.47948942000014</v>
      </c>
      <c r="I41" s="333">
        <v>372.56087869999999</v>
      </c>
      <c r="J41" s="333">
        <v>779.20370195000021</v>
      </c>
      <c r="K41" s="333">
        <v>255.74461412999995</v>
      </c>
      <c r="L41" s="333">
        <v>116.19486274</v>
      </c>
      <c r="M41" s="333">
        <v>284.41715205999998</v>
      </c>
      <c r="N41" s="333">
        <v>331.69138422000009</v>
      </c>
      <c r="O41" s="333">
        <v>282.98959651000001</v>
      </c>
      <c r="P41" s="333">
        <v>688.36809690268069</v>
      </c>
      <c r="Q41" s="333">
        <v>298.51668206717898</v>
      </c>
      <c r="R41" s="333">
        <v>946.97159437379798</v>
      </c>
      <c r="S41" s="334">
        <v>238.56737405651205</v>
      </c>
    </row>
    <row r="42" spans="1:19" x14ac:dyDescent="0.25">
      <c r="A42" s="76"/>
      <c r="B42" s="75"/>
      <c r="C42" s="335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7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topLeftCell="A4" zoomScale="80" zoomScaleNormal="80" workbookViewId="0">
      <selection activeCell="S20" sqref="S20"/>
    </sheetView>
  </sheetViews>
  <sheetFormatPr defaultColWidth="9.140625" defaultRowHeight="15.75" x14ac:dyDescent="0.25"/>
  <cols>
    <col min="1" max="1" width="5.7109375" style="11" customWidth="1"/>
    <col min="2" max="2" width="75.7109375" style="11" customWidth="1"/>
    <col min="3" max="6" width="11.140625" style="11" customWidth="1"/>
    <col min="7" max="7" width="11.140625" style="194" customWidth="1"/>
    <col min="8" max="19" width="11.140625" style="11" customWidth="1"/>
    <col min="20" max="16384" width="9.140625" style="11"/>
  </cols>
  <sheetData>
    <row r="1" spans="1:19" x14ac:dyDescent="0.25">
      <c r="A1" s="401" t="str">
        <f>'Súhrnné indikátory'!A1:M1</f>
        <v>56. zasadnutie Výboru pre makroekonomické prognózy, 16.6.2021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402"/>
      <c r="R1" s="402"/>
    </row>
    <row r="2" spans="1:19" ht="18.75" x14ac:dyDescent="0.3">
      <c r="A2" s="379" t="s">
        <v>14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19" x14ac:dyDescent="0.25">
      <c r="A3" s="399" t="s">
        <v>61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x14ac:dyDescent="0.25">
      <c r="A4" s="122"/>
      <c r="B4" s="87"/>
      <c r="C4" s="364"/>
      <c r="D4" s="123"/>
      <c r="E4" s="365"/>
      <c r="F4" s="365"/>
      <c r="G4" s="365"/>
      <c r="H4" s="365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87"/>
    </row>
    <row r="5" spans="1:19" s="21" customFormat="1" x14ac:dyDescent="0.25">
      <c r="A5" s="29"/>
      <c r="B5" s="152"/>
      <c r="C5" s="89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20">
        <v>2024</v>
      </c>
    </row>
    <row r="6" spans="1:19" s="21" customFormat="1" x14ac:dyDescent="0.25">
      <c r="A6" s="76"/>
      <c r="B6" s="174"/>
      <c r="C6" s="195" t="s">
        <v>7</v>
      </c>
      <c r="D6" s="9" t="s">
        <v>7</v>
      </c>
      <c r="E6" s="9" t="s">
        <v>7</v>
      </c>
      <c r="F6" s="9" t="s">
        <v>7</v>
      </c>
      <c r="G6" s="9" t="s">
        <v>7</v>
      </c>
      <c r="H6" s="9" t="s">
        <v>7</v>
      </c>
      <c r="I6" s="9" t="s">
        <v>7</v>
      </c>
      <c r="J6" s="9" t="s">
        <v>7</v>
      </c>
      <c r="K6" s="9" t="s">
        <v>7</v>
      </c>
      <c r="L6" s="9" t="s">
        <v>7</v>
      </c>
      <c r="M6" s="9" t="s">
        <v>7</v>
      </c>
      <c r="N6" s="9" t="s">
        <v>7</v>
      </c>
      <c r="O6" s="9" t="s">
        <v>7</v>
      </c>
      <c r="P6" s="9" t="s">
        <v>62</v>
      </c>
      <c r="Q6" s="9" t="s">
        <v>62</v>
      </c>
      <c r="R6" s="9" t="s">
        <v>62</v>
      </c>
      <c r="S6" s="173" t="s">
        <v>62</v>
      </c>
    </row>
    <row r="7" spans="1:19" s="21" customFormat="1" x14ac:dyDescent="0.25">
      <c r="A7" s="29"/>
      <c r="B7" s="175"/>
      <c r="C7" s="35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1:19" s="21" customFormat="1" x14ac:dyDescent="0.25">
      <c r="A8" s="29"/>
      <c r="B8" s="176" t="s">
        <v>184</v>
      </c>
      <c r="C8" s="177">
        <v>39.603384000000005</v>
      </c>
      <c r="D8" s="178">
        <v>40.107374100000008</v>
      </c>
      <c r="E8" s="178">
        <v>41.110129000000008</v>
      </c>
      <c r="F8" s="178">
        <v>41.488201999999987</v>
      </c>
      <c r="G8" s="178">
        <v>43.012752999999996</v>
      </c>
      <c r="H8" s="178">
        <v>43.139694000000006</v>
      </c>
      <c r="I8" s="178">
        <v>44.060566399999999</v>
      </c>
      <c r="J8" s="178">
        <v>46.023202999999995</v>
      </c>
      <c r="K8" s="178">
        <v>47.663810999999995</v>
      </c>
      <c r="L8" s="178">
        <v>50.023472999999996</v>
      </c>
      <c r="M8" s="178">
        <v>54.705341999999995</v>
      </c>
      <c r="N8" s="178">
        <v>57.480654999999999</v>
      </c>
      <c r="O8" s="178">
        <v>58.417153999999996</v>
      </c>
      <c r="P8" s="178">
        <v>61.415394345075804</v>
      </c>
      <c r="Q8" s="178">
        <v>62.46719401185689</v>
      </c>
      <c r="R8" s="178">
        <v>64.242765450288516</v>
      </c>
      <c r="S8" s="179">
        <v>66.416815340934846</v>
      </c>
    </row>
    <row r="9" spans="1:19" s="21" customFormat="1" x14ac:dyDescent="0.25">
      <c r="A9" s="29"/>
      <c r="B9" s="180" t="s">
        <v>23</v>
      </c>
      <c r="C9" s="181">
        <v>11.555528639293765</v>
      </c>
      <c r="D9" s="182">
        <v>1.2725935238261599</v>
      </c>
      <c r="E9" s="182">
        <v>2.5001758965815801</v>
      </c>
      <c r="F9" s="182">
        <v>0.91965899693475794</v>
      </c>
      <c r="G9" s="182">
        <v>3.6746615338982602</v>
      </c>
      <c r="H9" s="182">
        <v>0.29512409958973862</v>
      </c>
      <c r="I9" s="182">
        <v>2.1346289568024979</v>
      </c>
      <c r="J9" s="182">
        <v>4.4544061966484305</v>
      </c>
      <c r="K9" s="182">
        <v>3.5647410285633452</v>
      </c>
      <c r="L9" s="182">
        <v>4.9506364482688969</v>
      </c>
      <c r="M9" s="182">
        <v>9.3593441622895632</v>
      </c>
      <c r="N9" s="182">
        <v>5.0732029058514927</v>
      </c>
      <c r="O9" s="182">
        <v>1.6292420467372892</v>
      </c>
      <c r="P9" s="182">
        <v>5.1324656197318408</v>
      </c>
      <c r="Q9" s="182">
        <v>1.7125993865175326</v>
      </c>
      <c r="R9" s="182">
        <v>2.8424062686321472</v>
      </c>
      <c r="S9" s="183">
        <v>3.3841162898391008</v>
      </c>
    </row>
    <row r="10" spans="1:19" s="21" customFormat="1" x14ac:dyDescent="0.25">
      <c r="A10" s="29"/>
      <c r="B10" s="176" t="s">
        <v>93</v>
      </c>
      <c r="C10" s="102">
        <v>327.43</v>
      </c>
      <c r="D10" s="103">
        <v>339.91</v>
      </c>
      <c r="E10" s="103">
        <v>340.14</v>
      </c>
      <c r="F10" s="103">
        <v>348.32</v>
      </c>
      <c r="G10" s="103">
        <v>357.02</v>
      </c>
      <c r="H10" s="103">
        <v>373.47</v>
      </c>
      <c r="I10" s="103">
        <v>384.12</v>
      </c>
      <c r="J10" s="103">
        <v>420.1</v>
      </c>
      <c r="K10" s="103">
        <v>427.08</v>
      </c>
      <c r="L10" s="103">
        <v>448.36</v>
      </c>
      <c r="M10" s="103">
        <v>476.4</v>
      </c>
      <c r="N10" s="103">
        <v>504.06</v>
      </c>
      <c r="O10" s="103">
        <v>530.65</v>
      </c>
      <c r="P10" s="103">
        <v>538.7582696197702</v>
      </c>
      <c r="Q10" s="103">
        <v>561.31640179548765</v>
      </c>
      <c r="R10" s="103">
        <v>582.87754196519097</v>
      </c>
      <c r="S10" s="104">
        <v>598.4609583220597</v>
      </c>
    </row>
    <row r="11" spans="1:19" s="21" customFormat="1" x14ac:dyDescent="0.25">
      <c r="A11" s="29"/>
      <c r="B11" s="180" t="s">
        <v>23</v>
      </c>
      <c r="C11" s="184">
        <v>11.401061513336952</v>
      </c>
      <c r="D11" s="185">
        <v>3.8115016950187819</v>
      </c>
      <c r="E11" s="185">
        <v>6.7664970139147407E-2</v>
      </c>
      <c r="F11" s="185">
        <v>2.4048921032516102</v>
      </c>
      <c r="G11" s="185">
        <v>2.4977032613688444</v>
      </c>
      <c r="H11" s="185">
        <v>4.6075850092431869</v>
      </c>
      <c r="I11" s="185">
        <v>2.8516346694513528</v>
      </c>
      <c r="J11" s="185">
        <v>9.3668645215037039</v>
      </c>
      <c r="K11" s="185">
        <v>1.6615091644846425</v>
      </c>
      <c r="L11" s="185">
        <v>4.9826730354968651</v>
      </c>
      <c r="M11" s="185">
        <v>6.2539031135694367</v>
      </c>
      <c r="N11" s="185">
        <v>5.8060453400503809</v>
      </c>
      <c r="O11" s="185">
        <v>5.2751656548823522</v>
      </c>
      <c r="P11" s="185">
        <v>1.5279882445623727</v>
      </c>
      <c r="Q11" s="185">
        <v>4.1870600318836715</v>
      </c>
      <c r="R11" s="185">
        <v>3.8411740866177269</v>
      </c>
      <c r="S11" s="186">
        <v>2.673531785823946</v>
      </c>
    </row>
    <row r="12" spans="1:19" s="21" customFormat="1" x14ac:dyDescent="0.25">
      <c r="A12" s="29"/>
      <c r="B12" s="180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7"/>
    </row>
    <row r="13" spans="1:19" x14ac:dyDescent="0.25">
      <c r="A13" s="29"/>
      <c r="B13" s="176" t="s">
        <v>185</v>
      </c>
      <c r="C13" s="177">
        <v>44.179961226212619</v>
      </c>
      <c r="D13" s="178">
        <v>44.027345048417402</v>
      </c>
      <c r="E13" s="178">
        <v>44.697623781343012</v>
      </c>
      <c r="F13" s="178">
        <v>43.411822966804799</v>
      </c>
      <c r="G13" s="178">
        <v>43.43680430657831</v>
      </c>
      <c r="H13" s="178">
        <v>42.968179643478784</v>
      </c>
      <c r="I13" s="178">
        <v>43.915717226393497</v>
      </c>
      <c r="J13" s="178">
        <v>46.023202999999995</v>
      </c>
      <c r="K13" s="178">
        <v>47.912706272158438</v>
      </c>
      <c r="L13" s="178">
        <v>49.63526910280482</v>
      </c>
      <c r="M13" s="178">
        <v>52.95986642216522</v>
      </c>
      <c r="N13" s="178">
        <v>54.195537089349244</v>
      </c>
      <c r="O13" s="178">
        <v>54.034299486486809</v>
      </c>
      <c r="P13" s="178">
        <v>55.960171127341141</v>
      </c>
      <c r="Q13" s="178">
        <v>55.337297036927474</v>
      </c>
      <c r="R13" s="178">
        <v>55.558893582765378</v>
      </c>
      <c r="S13" s="179">
        <v>56.911111689466765</v>
      </c>
    </row>
    <row r="14" spans="1:19" s="21" customFormat="1" x14ac:dyDescent="0.25">
      <c r="A14" s="29"/>
      <c r="B14" s="180" t="s">
        <v>23</v>
      </c>
      <c r="C14" s="184">
        <f>100*((1+Domácnosti!C9/100)/(1+'Cenová inflácia'!C10/100)-1)</f>
        <v>6.662258133917387</v>
      </c>
      <c r="D14" s="185">
        <f>100*((1+Domácnosti!D9/100)/(1+'Cenová inflácia'!D10/100)-1)</f>
        <v>-0.34544208179309033</v>
      </c>
      <c r="E14" s="185">
        <f>100*((1+Domácnosti!E9/100)/(1+'Cenová inflácia'!E10/100)-1)</f>
        <v>1.522414608894751</v>
      </c>
      <c r="F14" s="185">
        <f>100*((1+Domácnosti!F9/100)/(1+'Cenová inflácia'!F10/100)-1)</f>
        <v>-2.876664810702767</v>
      </c>
      <c r="G14" s="185">
        <f>100*((1+Domácnosti!G9/100)/(1+'Cenová inflácia'!G10/100)-1)</f>
        <v>5.7545014390703031E-2</v>
      </c>
      <c r="H14" s="185">
        <f>100*((1+Domácnosti!H9/100)/(1+'Cenová inflácia'!H10/100)-1)</f>
        <v>-1.0788654243345408</v>
      </c>
      <c r="I14" s="185">
        <f>100*((1+Domácnosti!I9/100)/(1+'Cenová inflácia'!I10/100)-1)</f>
        <v>2.2052076461622105</v>
      </c>
      <c r="J14" s="185">
        <f>100*((1+Domácnosti!J9/100)/(1+'Cenová inflácia'!J10/100)-1)</f>
        <v>4.7989328347799232</v>
      </c>
      <c r="K14" s="185">
        <f>100*((1+Domácnosti!K9/100)/(1+'Cenová inflácia'!K10/100)-1)</f>
        <v>4.105544918632531</v>
      </c>
      <c r="L14" s="185">
        <f>100*((1+Domácnosti!L9/100)/(1+'Cenová inflácia'!L10/100)-1)</f>
        <v>3.5952108838555485</v>
      </c>
      <c r="M14" s="185">
        <f>100*((1+Domácnosti!M9/100)/(1+'Cenová inflácia'!M10/100)-1)</f>
        <v>6.6980543864373132</v>
      </c>
      <c r="N14" s="185">
        <f>100*((1+Domácnosti!N9/100)/(1+'Cenová inflácia'!N10/100)-1)</f>
        <v>2.3332208909553787</v>
      </c>
      <c r="O14" s="185">
        <f>100*((1+Domácnosti!O9/100)/(1+'Cenová inflácia'!O10/100)-1)</f>
        <v>-0.29751084964174668</v>
      </c>
      <c r="P14" s="185">
        <f>100*((1+Domácnosti!P9/100)/(1+'Cenová inflácia'!P10/100)-1)</f>
        <v>3.5641650935734903</v>
      </c>
      <c r="Q14" s="185">
        <f>100*((1+Domácnosti!Q9/100)/(1+'Cenová inflácia'!Q10/100)-1)</f>
        <v>-1.1130668078127903</v>
      </c>
      <c r="R14" s="185">
        <f>100*((1+Domácnosti!R9/100)/(1+'Cenová inflácia'!R10/100)-1)</f>
        <v>0.40044699995018807</v>
      </c>
      <c r="S14" s="186">
        <f>100*((1+Domácnosti!S9/100)/(1+'Cenová inflácia'!S10/100)-1)</f>
        <v>2.4338463556460299</v>
      </c>
    </row>
    <row r="15" spans="1:19" s="21" customFormat="1" x14ac:dyDescent="0.25">
      <c r="A15" s="29"/>
      <c r="B15" s="176" t="s">
        <v>92</v>
      </c>
      <c r="C15" s="102">
        <v>365.26789489248682</v>
      </c>
      <c r="D15" s="103">
        <v>373.13175422789789</v>
      </c>
      <c r="E15" s="103">
        <v>369.82247739932922</v>
      </c>
      <c r="F15" s="103">
        <v>364.47002875172683</v>
      </c>
      <c r="G15" s="103">
        <v>360.53976534667726</v>
      </c>
      <c r="H15" s="103">
        <v>371.98516177351701</v>
      </c>
      <c r="I15" s="103">
        <v>382.85720496326331</v>
      </c>
      <c r="J15" s="103">
        <v>420.1</v>
      </c>
      <c r="K15" s="103">
        <v>429.3101656246796</v>
      </c>
      <c r="L15" s="103">
        <v>444.8805314843608</v>
      </c>
      <c r="M15" s="103">
        <v>461.19957285925591</v>
      </c>
      <c r="N15" s="103">
        <v>475.25210743088053</v>
      </c>
      <c r="O15" s="103">
        <v>490.83700692615434</v>
      </c>
      <c r="P15" s="103">
        <v>490.90305917102432</v>
      </c>
      <c r="Q15" s="103">
        <v>497.24872309712532</v>
      </c>
      <c r="R15" s="103">
        <v>504.08837631510255</v>
      </c>
      <c r="S15" s="104">
        <v>512.8080632294384</v>
      </c>
    </row>
    <row r="16" spans="1:19" s="21" customFormat="1" x14ac:dyDescent="0.25">
      <c r="A16" s="29"/>
      <c r="B16" s="180" t="s">
        <v>23</v>
      </c>
      <c r="C16" s="184">
        <f>100*((1+Domácnosti!C11/100)/(1+'Cenová inflácia'!C10/100)-1)</f>
        <v>6.5145665523079987</v>
      </c>
      <c r="D16" s="185">
        <f>100*((1+Domácnosti!D11/100)/(1+'Cenová inflácia'!D10/100)-1)</f>
        <v>2.1529018688394963</v>
      </c>
      <c r="E16" s="185">
        <f>100*((1+Domácnosti!E11/100)/(1+'Cenová inflácia'!E10/100)-1)</f>
        <v>-0.88689230843309597</v>
      </c>
      <c r="F16" s="185">
        <f>100*((1+Domácnosti!F11/100)/(1+'Cenová inflácia'!F10/100)-1)</f>
        <v>-1.4473021448674128</v>
      </c>
      <c r="G16" s="185">
        <f>100*((1+Domácnosti!G11/100)/(1+'Cenová inflácia'!G10/100)-1)</f>
        <v>-1.0783502332168071</v>
      </c>
      <c r="H16" s="185">
        <f>100*((1+Domácnosti!H11/100)/(1+'Cenová inflácia'!H10/100)-1)</f>
        <v>3.1745170788122001</v>
      </c>
      <c r="I16" s="185">
        <f>100*((1+Domácnosti!I11/100)/(1+'Cenová inflácia'!I10/100)-1)</f>
        <v>2.9227088354577102</v>
      </c>
      <c r="J16" s="185">
        <f>100*((1+Domácnosti!J11/100)/(1+'Cenová inflácia'!J10/100)-1)</f>
        <v>9.7275941405648538</v>
      </c>
      <c r="K16" s="185">
        <f>100*((1+Domácnosti!K11/100)/(1+'Cenová inflácia'!K10/100)-1)</f>
        <v>2.1923745833562602</v>
      </c>
      <c r="L16" s="185">
        <f>100*((1+Domácnosti!L11/100)/(1+'Cenová inflácia'!L10/100)-1)</f>
        <v>3.626833722193612</v>
      </c>
      <c r="M16" s="185">
        <f>100*((1+Domácnosti!M11/100)/(1+'Cenová inflácia'!M10/100)-1)</f>
        <v>3.6681851013902422</v>
      </c>
      <c r="N16" s="185">
        <f>100*((1+Domácnosti!N11/100)/(1+'Cenová inflácia'!N10/100)-1)</f>
        <v>3.0469530759763108</v>
      </c>
      <c r="O16" s="185">
        <f>100*((1+Domácnosti!O11/100)/(1+'Cenová inflácia'!O10/100)-1)</f>
        <v>3.2792909808486259</v>
      </c>
      <c r="P16" s="185">
        <f>100*((1+Domácnosti!P11/100)/(1+'Cenová inflácia'!P10/100)-1)</f>
        <v>1.3457062922705987E-2</v>
      </c>
      <c r="Q16" s="185">
        <f>100*((1+Domácnosti!Q11/100)/(1+'Cenová inflácia'!Q10/100)-1)</f>
        <v>1.2926511268470664</v>
      </c>
      <c r="R16" s="185">
        <f>100*((1+Domácnosti!R11/100)/(1+'Cenová inflácia'!R10/100)-1)</f>
        <v>1.3754994030706236</v>
      </c>
      <c r="S16" s="186">
        <f>100*((1+Domácnosti!S11/100)/(1+'Cenová inflácia'!S10/100)-1)</f>
        <v>1.7297932910250724</v>
      </c>
    </row>
    <row r="17" spans="1:19" s="21" customFormat="1" x14ac:dyDescent="0.25">
      <c r="A17" s="29"/>
      <c r="B17" s="180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7"/>
    </row>
    <row r="18" spans="1:19" x14ac:dyDescent="0.25">
      <c r="A18" s="29"/>
      <c r="B18" s="176" t="s">
        <v>186</v>
      </c>
      <c r="C18" s="177">
        <v>19.781126001000001</v>
      </c>
      <c r="D18" s="178">
        <v>19.459195125000001</v>
      </c>
      <c r="E18" s="178">
        <v>19.858007733000001</v>
      </c>
      <c r="F18" s="178">
        <v>20.680124526000004</v>
      </c>
      <c r="G18" s="178">
        <v>21.193772418000002</v>
      </c>
      <c r="H18" s="178">
        <v>21.516814536000002</v>
      </c>
      <c r="I18" s="178">
        <v>22.699030067999999</v>
      </c>
      <c r="J18" s="178">
        <v>23.858284725000001</v>
      </c>
      <c r="K18" s="178">
        <v>25.247460528000001</v>
      </c>
      <c r="L18" s="178">
        <v>26.890544916000003</v>
      </c>
      <c r="M18" s="178">
        <v>29.086946696999998</v>
      </c>
      <c r="N18" s="178">
        <v>31.660151796000001</v>
      </c>
      <c r="O18" s="178">
        <v>32.250289830000007</v>
      </c>
      <c r="P18" s="178">
        <v>34.09266535131114</v>
      </c>
      <c r="Q18" s="178">
        <v>35.793834065060373</v>
      </c>
      <c r="R18" s="178">
        <v>37.796216178731903</v>
      </c>
      <c r="S18" s="179">
        <v>39.815524709600361</v>
      </c>
    </row>
    <row r="19" spans="1:19" x14ac:dyDescent="0.25">
      <c r="A19" s="29"/>
      <c r="B19" s="180" t="s">
        <v>23</v>
      </c>
      <c r="C19" s="181">
        <v>10.856605172367505</v>
      </c>
      <c r="D19" s="182">
        <v>-1.6274648671856351</v>
      </c>
      <c r="E19" s="182">
        <v>2.0494815198580874</v>
      </c>
      <c r="F19" s="182">
        <v>4.139976195264583</v>
      </c>
      <c r="G19" s="182">
        <v>2.4837756240501108</v>
      </c>
      <c r="H19" s="182">
        <v>1.5242313243188255</v>
      </c>
      <c r="I19" s="182">
        <v>5.4943798954163015</v>
      </c>
      <c r="J19" s="182">
        <v>5.1070669254465795</v>
      </c>
      <c r="K19" s="182">
        <v>5.822613901259821</v>
      </c>
      <c r="L19" s="182">
        <v>6.5079194249171524</v>
      </c>
      <c r="M19" s="182">
        <v>8.1679333306969415</v>
      </c>
      <c r="N19" s="182">
        <v>8.846597498889075</v>
      </c>
      <c r="O19" s="182">
        <v>1.8639772727639503</v>
      </c>
      <c r="P19" s="182">
        <v>5.7127409738727541</v>
      </c>
      <c r="Q19" s="182">
        <v>4.9898378323295578</v>
      </c>
      <c r="R19" s="182">
        <v>5.5942096340725112</v>
      </c>
      <c r="S19" s="183">
        <v>5.3426208626797145</v>
      </c>
    </row>
    <row r="20" spans="1:19" x14ac:dyDescent="0.25">
      <c r="A20" s="29"/>
      <c r="B20" s="176" t="s">
        <v>90</v>
      </c>
      <c r="C20" s="71">
        <v>12.749018259840563</v>
      </c>
      <c r="D20" s="72">
        <v>13.076110806363136</v>
      </c>
      <c r="E20" s="72">
        <v>13.784311026114379</v>
      </c>
      <c r="F20" s="72">
        <v>14.059596309335816</v>
      </c>
      <c r="G20" s="72">
        <v>14.404481784903506</v>
      </c>
      <c r="H20" s="72">
        <v>14.773693121464889</v>
      </c>
      <c r="I20" s="72">
        <v>15.068365792255863</v>
      </c>
      <c r="J20" s="72">
        <v>15.632797034416944</v>
      </c>
      <c r="K20" s="72">
        <v>15.98116627348397</v>
      </c>
      <c r="L20" s="72">
        <v>16.79942734647441</v>
      </c>
      <c r="M20" s="72">
        <v>17.797558645245019</v>
      </c>
      <c r="N20" s="72">
        <v>19.010390193737511</v>
      </c>
      <c r="O20" s="72">
        <v>19.631073242440173</v>
      </c>
      <c r="P20" s="72">
        <v>20.990623278861328</v>
      </c>
      <c r="Q20" s="72">
        <v>21.860499415006149</v>
      </c>
      <c r="R20" s="72">
        <v>22.968895930677103</v>
      </c>
      <c r="S20" s="73">
        <v>23.99125461446749</v>
      </c>
    </row>
    <row r="21" spans="1:19" x14ac:dyDescent="0.25">
      <c r="A21" s="29"/>
      <c r="B21" s="180" t="s">
        <v>23</v>
      </c>
      <c r="C21" s="187">
        <v>6.6943314215959004</v>
      </c>
      <c r="D21" s="188">
        <v>2.5656292889070231</v>
      </c>
      <c r="E21" s="188">
        <v>5.4159851521494939</v>
      </c>
      <c r="F21" s="188">
        <v>1.99709135044841</v>
      </c>
      <c r="G21" s="188">
        <v>2.4530254495193304</v>
      </c>
      <c r="H21" s="188">
        <v>2.56316986667533</v>
      </c>
      <c r="I21" s="188">
        <v>1.9945769034747318</v>
      </c>
      <c r="J21" s="188">
        <v>3.7458026301111058</v>
      </c>
      <c r="K21" s="188">
        <v>2.2284511101887894</v>
      </c>
      <c r="L21" s="188">
        <v>5.1201586854652925</v>
      </c>
      <c r="M21" s="188">
        <v>5.9414602544775486</v>
      </c>
      <c r="N21" s="188">
        <v>6.8145950389466803</v>
      </c>
      <c r="O21" s="188">
        <v>3.2649674329521483</v>
      </c>
      <c r="P21" s="188">
        <v>6.9255003006252425</v>
      </c>
      <c r="Q21" s="188">
        <v>4.144117707170869</v>
      </c>
      <c r="R21" s="188">
        <v>5.0703165313327414</v>
      </c>
      <c r="S21" s="189">
        <v>4.4510571464818627</v>
      </c>
    </row>
    <row r="22" spans="1:19" x14ac:dyDescent="0.25">
      <c r="A22" s="29"/>
      <c r="B22" s="180"/>
      <c r="C22" s="187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9"/>
    </row>
    <row r="23" spans="1:19" x14ac:dyDescent="0.25">
      <c r="A23" s="29"/>
      <c r="B23" s="176" t="s">
        <v>187</v>
      </c>
      <c r="C23" s="177">
        <v>22.067038001979984</v>
      </c>
      <c r="D23" s="178">
        <v>21.361076793428285</v>
      </c>
      <c r="E23" s="178">
        <v>21.590926136394128</v>
      </c>
      <c r="F23" s="178">
        <v>21.638968708602757</v>
      </c>
      <c r="G23" s="178">
        <v>21.402716190680078</v>
      </c>
      <c r="H23" s="178">
        <v>21.431268203670236</v>
      </c>
      <c r="I23" s="178">
        <v>22.624406974933752</v>
      </c>
      <c r="J23" s="178">
        <v>23.858284725000001</v>
      </c>
      <c r="K23" s="178">
        <v>25.379300039520093</v>
      </c>
      <c r="L23" s="178">
        <v>26.681862597319469</v>
      </c>
      <c r="M23" s="178">
        <v>28.158873619723646</v>
      </c>
      <c r="N23" s="178">
        <v>29.85071987983688</v>
      </c>
      <c r="O23" s="178">
        <v>29.830652468968623</v>
      </c>
      <c r="P23" s="178">
        <v>31.064383899042937</v>
      </c>
      <c r="Q23" s="178">
        <v>31.70838804401517</v>
      </c>
      <c r="R23" s="178">
        <v>32.68719734878615</v>
      </c>
      <c r="S23" s="179">
        <v>34.11704945639292</v>
      </c>
    </row>
    <row r="24" spans="1:19" x14ac:dyDescent="0.25">
      <c r="A24" s="29"/>
      <c r="B24" s="180" t="s">
        <v>23</v>
      </c>
      <c r="C24" s="184">
        <f>100*((1+Domácnosti!C19/100)/(1+'Cenová inflácia'!C10/100)-1)</f>
        <v>5.9939922384081745</v>
      </c>
      <c r="D24" s="185">
        <f>100*((1+Domácnosti!D19/100)/(1+'Cenová inflácia'!D10/100)-1)</f>
        <v>-3.1991661431332807</v>
      </c>
      <c r="E24" s="185">
        <f>100*((1+Domácnosti!E19/100)/(1+'Cenová inflácia'!E10/100)-1)</f>
        <v>1.0760194590778038</v>
      </c>
      <c r="F24" s="185">
        <f>100*((1+Domácnosti!F19/100)/(1+'Cenová inflácia'!F10/100)-1)</f>
        <v>0.22251279035061522</v>
      </c>
      <c r="G24" s="185">
        <f>100*((1+Domácnosti!G19/100)/(1+'Cenová inflácia'!G10/100)-1)</f>
        <v>-1.0917919476853721</v>
      </c>
      <c r="H24" s="185">
        <f>100*((1+Domácnosti!H19/100)/(1+'Cenová inflácia'!H10/100)-1)</f>
        <v>0.13340368921297419</v>
      </c>
      <c r="I24" s="185">
        <f>100*((1+Domácnosti!I19/100)/(1+'Cenová inflácia'!I10/100)-1)</f>
        <v>5.567280293096144</v>
      </c>
      <c r="J24" s="185">
        <f>100*((1+Domácnosti!J19/100)/(1+'Cenová inflácia'!J10/100)-1)</f>
        <v>5.4537462636404355</v>
      </c>
      <c r="K24" s="185">
        <f>100*((1+Domácnosti!K19/100)/(1+'Cenová inflácia'!K10/100)-1)</f>
        <v>6.3752081595634946</v>
      </c>
      <c r="L24" s="185">
        <f>100*((1+Domácnosti!L19/100)/(1+'Cenová inflácia'!L10/100)-1)</f>
        <v>5.1323817275143568</v>
      </c>
      <c r="M24" s="185">
        <f>100*((1+Domácnosti!M19/100)/(1+'Cenová inflácia'!M10/100)-1)</f>
        <v>5.535636865743232</v>
      </c>
      <c r="N24" s="185">
        <f>100*((1+Domácnosti!N19/100)/(1+'Cenová inflácia'!N10/100)-1)</f>
        <v>6.0082171004460783</v>
      </c>
      <c r="O24" s="185">
        <f>100*((1+Domácnosti!O19/100)/(1+'Cenová inflácia'!O10/100)-1)</f>
        <v>-6.7225885838051447E-2</v>
      </c>
      <c r="P24" s="185">
        <f>100*((1+Domácnosti!P19/100)/(1+'Cenová inflácia'!P10/100)-1)</f>
        <v>4.1357842620361795</v>
      </c>
      <c r="Q24" s="185">
        <f>100*((1+Domácnosti!Q19/100)/(1+'Cenová inflácia'!Q10/100)-1)</f>
        <v>2.0731270482144293</v>
      </c>
      <c r="R24" s="185">
        <f>100*((1+Domácnosti!R19/100)/(1+'Cenová inflácia'!R10/100)-1)</f>
        <v>3.0869096953533903</v>
      </c>
      <c r="S24" s="186">
        <f>100*((1+Domácnosti!S19/100)/(1+'Cenová inflácia'!S10/100)-1)</f>
        <v>4.3743490527794471</v>
      </c>
    </row>
    <row r="25" spans="1:19" x14ac:dyDescent="0.25">
      <c r="A25" s="29"/>
      <c r="B25" s="176" t="s">
        <v>91</v>
      </c>
      <c r="C25" s="190">
        <v>14.222298084225141</v>
      </c>
      <c r="D25" s="191">
        <v>14.354129515626633</v>
      </c>
      <c r="E25" s="191">
        <v>14.987205424003379</v>
      </c>
      <c r="F25" s="191">
        <v>14.71147643288154</v>
      </c>
      <c r="G25" s="191">
        <v>14.546491744635029</v>
      </c>
      <c r="H25" s="191">
        <v>14.714956022653524</v>
      </c>
      <c r="I25" s="191">
        <v>15.018828518658566</v>
      </c>
      <c r="J25" s="191">
        <v>15.632797034416944</v>
      </c>
      <c r="K25" s="191">
        <v>16.064618197398492</v>
      </c>
      <c r="L25" s="191">
        <v>16.669056487047108</v>
      </c>
      <c r="M25" s="191">
        <v>17.229694469195131</v>
      </c>
      <c r="N25" s="191">
        <v>17.923913825054751</v>
      </c>
      <c r="O25" s="191">
        <v>18.158215835423444</v>
      </c>
      <c r="P25" s="191">
        <v>19.126130887553462</v>
      </c>
      <c r="Q25" s="191">
        <v>19.365379998886478</v>
      </c>
      <c r="R25" s="191">
        <v>19.864126890888237</v>
      </c>
      <c r="S25" s="192">
        <v>20.557579641926505</v>
      </c>
    </row>
    <row r="26" spans="1:19" x14ac:dyDescent="0.25">
      <c r="A26" s="29"/>
      <c r="B26" s="180" t="s">
        <v>23</v>
      </c>
      <c r="C26" s="184">
        <f>100*((1+Domácnosti!C21/100)/(1+'Cenová inflácia'!C10/100)-1)</f>
        <v>2.0142924185603261</v>
      </c>
      <c r="D26" s="185">
        <f>100*((1+Domácnosti!D21/100)/(1+'Cenová inflácia'!D10/100)-1)</f>
        <v>0.92693480772785275</v>
      </c>
      <c r="E26" s="185">
        <f>100*((1+Domácnosti!E21/100)/(1+'Cenová inflácia'!E10/100)-1)</f>
        <v>4.4104096154876204</v>
      </c>
      <c r="F26" s="185">
        <f>100*((1+Domácnosti!F21/100)/(1+'Cenová inflácia'!F10/100)-1)</f>
        <v>-1.8397625395874972</v>
      </c>
      <c r="G26" s="185">
        <f>100*((1+Domácnosti!G21/100)/(1+'Cenová inflácia'!G10/100)-1)</f>
        <v>-1.1214692760391998</v>
      </c>
      <c r="H26" s="185">
        <f>100*((1+Domácnosti!H21/100)/(1+'Cenová inflácia'!H10/100)-1)</f>
        <v>1.1581093295613965</v>
      </c>
      <c r="I26" s="185">
        <f>100*((1+Domácnosti!I21/100)/(1+'Cenová inflácia'!I10/100)-1)</f>
        <v>2.0650588118457769</v>
      </c>
      <c r="J26" s="185">
        <f>100*((1+Domácnosti!J21/100)/(1+'Cenová inflácia'!J10/100)-1)</f>
        <v>4.0879920494172994</v>
      </c>
      <c r="K26" s="185">
        <f>100*((1+Domácnosti!K21/100)/(1+'Cenová inflácia'!K10/100)-1)</f>
        <v>2.7622770386569684</v>
      </c>
      <c r="L26" s="185">
        <f>100*((1+Domácnosti!L21/100)/(1+'Cenová inflácia'!L10/100)-1)</f>
        <v>3.7625437605887102</v>
      </c>
      <c r="M26" s="185">
        <f>100*((1+Domácnosti!M21/100)/(1+'Cenová inflácia'!M10/100)-1)</f>
        <v>3.3633456253728156</v>
      </c>
      <c r="N26" s="185">
        <f>100*((1+Domácnosti!N21/100)/(1+'Cenová inflácia'!N10/100)-1)</f>
        <v>4.0292029385710304</v>
      </c>
      <c r="O26" s="185">
        <f>100*((1+Domácnosti!O21/100)/(1+'Cenová inflácia'!O10/100)-1)</f>
        <v>1.3072033968450247</v>
      </c>
      <c r="P26" s="185">
        <f>100*((1+Domácnosti!P21/100)/(1+'Cenová inflácia'!P10/100)-1)</f>
        <v>5.3304524018366717</v>
      </c>
      <c r="Q26" s="185">
        <f>100*((1+Domácnosti!Q21/100)/(1+'Cenová inflácia'!Q10/100)-1)</f>
        <v>1.2509017779895437</v>
      </c>
      <c r="R26" s="185">
        <f>100*((1+Domácnosti!R21/100)/(1+'Cenová inflácia'!R10/100)-1)</f>
        <v>2.5754562628279798</v>
      </c>
      <c r="S26" s="186">
        <f>100*((1+Domácnosti!S21/100)/(1+'Cenová inflácia'!S10/100)-1)</f>
        <v>3.4909802723640304</v>
      </c>
    </row>
    <row r="27" spans="1:19" x14ac:dyDescent="0.25">
      <c r="A27" s="29"/>
      <c r="B27" s="31"/>
      <c r="C27" s="29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31"/>
    </row>
    <row r="28" spans="1:19" x14ac:dyDescent="0.25">
      <c r="A28" s="29"/>
      <c r="B28" s="33" t="s">
        <v>189</v>
      </c>
      <c r="C28" s="102">
        <v>7.2027337427804845</v>
      </c>
      <c r="D28" s="103">
        <v>8.2602441459070359</v>
      </c>
      <c r="E28" s="103">
        <v>8.8740334284751459</v>
      </c>
      <c r="F28" s="103">
        <v>7.9469722937904717</v>
      </c>
      <c r="G28" s="103">
        <v>7.8974332945327745</v>
      </c>
      <c r="H28" s="103">
        <v>6.978935960418629</v>
      </c>
      <c r="I28" s="103">
        <v>7.3977550605615701</v>
      </c>
      <c r="J28" s="103">
        <v>8.9514624936670355</v>
      </c>
      <c r="K28" s="103">
        <v>9.4125097016208841</v>
      </c>
      <c r="L28" s="103">
        <v>8.2442131945768526</v>
      </c>
      <c r="M28" s="103">
        <v>10.480651151720055</v>
      </c>
      <c r="N28" s="103">
        <v>10.243733409363106</v>
      </c>
      <c r="O28" s="103">
        <v>11.148451320491388</v>
      </c>
      <c r="P28" s="103">
        <v>11.928936681363385</v>
      </c>
      <c r="Q28" s="103">
        <v>9.1417937263259823</v>
      </c>
      <c r="R28" s="103">
        <v>8.8425668204998207</v>
      </c>
      <c r="S28" s="104">
        <v>8.5093167677014048</v>
      </c>
    </row>
    <row r="29" spans="1:19" s="21" customFormat="1" x14ac:dyDescent="0.25">
      <c r="A29" s="76"/>
      <c r="B29" s="193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5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topLeftCell="A36" zoomScaleNormal="100" workbookViewId="0">
      <selection activeCell="N56" sqref="N56"/>
    </sheetView>
  </sheetViews>
  <sheetFormatPr defaultColWidth="9.140625" defaultRowHeight="15.75" x14ac:dyDescent="0.25"/>
  <cols>
    <col min="1" max="1" width="5.7109375" style="11" customWidth="1"/>
    <col min="2" max="2" width="75.7109375" style="11" customWidth="1"/>
    <col min="3" max="3" width="11.140625" style="11" customWidth="1"/>
    <col min="4" max="4" width="11.140625" style="194" customWidth="1"/>
    <col min="5" max="19" width="11.140625" style="11" customWidth="1"/>
    <col min="20" max="16384" width="9.140625" style="11"/>
  </cols>
  <sheetData>
    <row r="1" spans="1:19" x14ac:dyDescent="0.25">
      <c r="A1" s="401" t="str">
        <f>'Súhrnné indikátory'!A1:M1</f>
        <v>56. zasadnutie Výboru pre makroekonomické prognózy, 16.6.2021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402"/>
      <c r="R1" s="402"/>
    </row>
    <row r="2" spans="1:19" ht="18.75" x14ac:dyDescent="0.3">
      <c r="A2" s="379" t="s">
        <v>12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19" x14ac:dyDescent="0.25">
      <c r="A3" s="399" t="s">
        <v>61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x14ac:dyDescent="0.25">
      <c r="A4" s="122"/>
      <c r="B4" s="123"/>
      <c r="C4" s="359"/>
      <c r="D4" s="88"/>
      <c r="E4" s="13"/>
      <c r="F4" s="13"/>
      <c r="G4" s="13"/>
      <c r="H4" s="13"/>
      <c r="I4" s="88"/>
      <c r="J4" s="88"/>
      <c r="K4" s="88"/>
      <c r="L4" s="88"/>
      <c r="M4" s="88"/>
      <c r="N4" s="88"/>
      <c r="O4" s="88"/>
      <c r="P4" s="88"/>
      <c r="Q4" s="88"/>
      <c r="R4" s="88"/>
      <c r="S4" s="94"/>
    </row>
    <row r="5" spans="1:19" s="21" customFormat="1" x14ac:dyDescent="0.25">
      <c r="A5" s="29"/>
      <c r="B5" s="125"/>
      <c r="C5" s="89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20">
        <v>2024</v>
      </c>
    </row>
    <row r="6" spans="1:19" s="21" customFormat="1" x14ac:dyDescent="0.25">
      <c r="A6" s="76"/>
      <c r="B6" s="23"/>
      <c r="C6" s="195" t="s">
        <v>7</v>
      </c>
      <c r="D6" s="9" t="s">
        <v>7</v>
      </c>
      <c r="E6" s="9" t="s">
        <v>7</v>
      </c>
      <c r="F6" s="9" t="s">
        <v>7</v>
      </c>
      <c r="G6" s="9" t="s">
        <v>7</v>
      </c>
      <c r="H6" s="9" t="s">
        <v>7</v>
      </c>
      <c r="I6" s="9" t="s">
        <v>7</v>
      </c>
      <c r="J6" s="9" t="s">
        <v>7</v>
      </c>
      <c r="K6" s="9" t="s">
        <v>7</v>
      </c>
      <c r="L6" s="9" t="s">
        <v>7</v>
      </c>
      <c r="M6" s="9" t="s">
        <v>7</v>
      </c>
      <c r="N6" s="9" t="s">
        <v>7</v>
      </c>
      <c r="O6" s="9" t="s">
        <v>7</v>
      </c>
      <c r="P6" s="9" t="s">
        <v>62</v>
      </c>
      <c r="Q6" s="9" t="s">
        <v>62</v>
      </c>
      <c r="R6" s="9" t="s">
        <v>62</v>
      </c>
      <c r="S6" s="173" t="s">
        <v>62</v>
      </c>
    </row>
    <row r="7" spans="1:19" s="21" customFormat="1" x14ac:dyDescent="0.25">
      <c r="A7" s="122"/>
      <c r="B7" s="196"/>
      <c r="C7" s="359"/>
      <c r="D7" s="88"/>
      <c r="E7" s="13"/>
      <c r="F7" s="13"/>
      <c r="G7" s="13"/>
      <c r="H7" s="13"/>
      <c r="I7" s="88"/>
      <c r="J7" s="88"/>
      <c r="K7" s="88"/>
      <c r="L7" s="88"/>
      <c r="M7" s="88"/>
      <c r="N7" s="88"/>
      <c r="O7" s="88"/>
      <c r="P7" s="88"/>
      <c r="Q7" s="88"/>
      <c r="R7" s="214"/>
      <c r="S7" s="197"/>
    </row>
    <row r="8" spans="1:19" s="21" customFormat="1" x14ac:dyDescent="0.25">
      <c r="A8" s="29"/>
      <c r="B8" s="196" t="s">
        <v>5</v>
      </c>
      <c r="C8" s="89"/>
      <c r="D8" s="18"/>
      <c r="E8" s="339"/>
      <c r="F8" s="339"/>
      <c r="G8" s="339"/>
      <c r="H8" s="339"/>
      <c r="I8" s="18"/>
      <c r="J8" s="18"/>
      <c r="K8" s="18"/>
      <c r="L8" s="48"/>
      <c r="M8" s="48"/>
      <c r="N8" s="48"/>
      <c r="O8" s="48"/>
      <c r="P8" s="48"/>
      <c r="Q8" s="48"/>
      <c r="R8" s="72"/>
      <c r="S8" s="73"/>
    </row>
    <row r="9" spans="1:19" s="21" customFormat="1" x14ac:dyDescent="0.25">
      <c r="A9" s="29"/>
      <c r="B9" s="196"/>
      <c r="C9" s="89"/>
      <c r="D9" s="18"/>
      <c r="E9" s="339"/>
      <c r="F9" s="339"/>
      <c r="G9" s="339"/>
      <c r="H9" s="339"/>
      <c r="I9" s="18"/>
      <c r="J9" s="18"/>
      <c r="K9" s="18"/>
      <c r="L9" s="48"/>
      <c r="M9" s="48"/>
      <c r="N9" s="48"/>
      <c r="O9" s="48"/>
      <c r="P9" s="48"/>
      <c r="Q9" s="48"/>
      <c r="R9" s="72"/>
      <c r="S9" s="73"/>
    </row>
    <row r="10" spans="1:19" x14ac:dyDescent="0.25">
      <c r="A10" s="29"/>
      <c r="B10" s="198" t="s">
        <v>94</v>
      </c>
      <c r="C10" s="199">
        <v>2247.1389999999997</v>
      </c>
      <c r="D10" s="200">
        <v>2203.1580000000004</v>
      </c>
      <c r="E10" s="200">
        <v>2169.8220000000001</v>
      </c>
      <c r="F10" s="200">
        <v>2208.3130000000001</v>
      </c>
      <c r="G10" s="200">
        <v>2209.4319999999998</v>
      </c>
      <c r="H10" s="200">
        <v>2192.2510000000002</v>
      </c>
      <c r="I10" s="200">
        <v>2223.1490000000003</v>
      </c>
      <c r="J10" s="200">
        <v>2267.0969999999998</v>
      </c>
      <c r="K10" s="200">
        <v>2321.049</v>
      </c>
      <c r="L10" s="200">
        <v>2372.2559999999999</v>
      </c>
      <c r="M10" s="200">
        <v>2419.902</v>
      </c>
      <c r="N10" s="200">
        <v>2445.19</v>
      </c>
      <c r="O10" s="200">
        <v>2399.0700000000002</v>
      </c>
      <c r="P10" s="200">
        <v>2382.7111365120404</v>
      </c>
      <c r="Q10" s="200">
        <v>2403.6477144337641</v>
      </c>
      <c r="R10" s="200">
        <v>2420.049931325837</v>
      </c>
      <c r="S10" s="201">
        <v>2436.0223551360878</v>
      </c>
    </row>
    <row r="11" spans="1:19" x14ac:dyDescent="0.25">
      <c r="A11" s="29"/>
      <c r="B11" s="202" t="s">
        <v>33</v>
      </c>
      <c r="C11" s="133">
        <v>3.2233363099503531</v>
      </c>
      <c r="D11" s="134">
        <v>-1.9571997993893309</v>
      </c>
      <c r="E11" s="134">
        <v>-1.5131007399378671</v>
      </c>
      <c r="F11" s="134">
        <v>1.7739243126855486</v>
      </c>
      <c r="G11" s="134">
        <v>5.0672164679532727E-2</v>
      </c>
      <c r="H11" s="134">
        <v>-0.77762067354866238</v>
      </c>
      <c r="I11" s="134">
        <v>1.4094189032186621</v>
      </c>
      <c r="J11" s="134">
        <v>1.976835560729362</v>
      </c>
      <c r="K11" s="134">
        <v>2.3797834852236299</v>
      </c>
      <c r="L11" s="134">
        <v>2.2062007307902531</v>
      </c>
      <c r="M11" s="134">
        <v>2.008467888794474</v>
      </c>
      <c r="N11" s="134">
        <v>1.0450009959080964</v>
      </c>
      <c r="O11" s="134">
        <v>-1.8861519963683793</v>
      </c>
      <c r="P11" s="134">
        <v>-0.68188354187079803</v>
      </c>
      <c r="Q11" s="134">
        <v>0.87868720638843989</v>
      </c>
      <c r="R11" s="134">
        <v>0.6823885544282815</v>
      </c>
      <c r="S11" s="135">
        <v>0.66000389510558755</v>
      </c>
    </row>
    <row r="12" spans="1:19" x14ac:dyDescent="0.25">
      <c r="A12" s="29"/>
      <c r="B12" s="198" t="s">
        <v>96</v>
      </c>
      <c r="C12" s="199">
        <v>1798.3389999999997</v>
      </c>
      <c r="D12" s="200">
        <v>1753.1070000000002</v>
      </c>
      <c r="E12" s="200">
        <v>1715.8589999999999</v>
      </c>
      <c r="F12" s="200">
        <v>1754.596</v>
      </c>
      <c r="G12" s="200">
        <v>1759.855</v>
      </c>
      <c r="H12" s="200">
        <v>1743.5309999999999</v>
      </c>
      <c r="I12" s="200">
        <v>1765.5319999999997</v>
      </c>
      <c r="J12" s="200">
        <v>1803.3409999999999</v>
      </c>
      <c r="K12" s="200">
        <v>1851.9670000000001</v>
      </c>
      <c r="L12" s="200">
        <v>1897.6790000000001</v>
      </c>
      <c r="M12" s="200">
        <v>1941.08</v>
      </c>
      <c r="N12" s="200">
        <v>1958.2660000000001</v>
      </c>
      <c r="O12" s="200">
        <v>1910.2260000000001</v>
      </c>
      <c r="P12" s="200">
        <v>1902.5740832142776</v>
      </c>
      <c r="Q12" s="200">
        <v>1928.7861497588108</v>
      </c>
      <c r="R12" s="200">
        <v>1942.489843396409</v>
      </c>
      <c r="S12" s="201">
        <v>1954.3133716358489</v>
      </c>
    </row>
    <row r="13" spans="1:19" x14ac:dyDescent="0.25">
      <c r="A13" s="29"/>
      <c r="B13" s="202" t="s">
        <v>33</v>
      </c>
      <c r="C13" s="133">
        <v>3.8534613989738897</v>
      </c>
      <c r="D13" s="134">
        <v>-2.515209868662116</v>
      </c>
      <c r="E13" s="134">
        <v>-2.124684916551034</v>
      </c>
      <c r="F13" s="134">
        <v>2.2575864333840956</v>
      </c>
      <c r="G13" s="134">
        <v>0.29972711666959029</v>
      </c>
      <c r="H13" s="134">
        <v>-0.9275764196482128</v>
      </c>
      <c r="I13" s="134">
        <v>1.2618645725255062</v>
      </c>
      <c r="J13" s="134">
        <v>2.1415074889608476</v>
      </c>
      <c r="K13" s="134">
        <v>2.6964395530296281</v>
      </c>
      <c r="L13" s="134">
        <v>2.4682945214466567</v>
      </c>
      <c r="M13" s="134">
        <v>2.2870569785511607</v>
      </c>
      <c r="N13" s="134">
        <v>0.88538339481114559</v>
      </c>
      <c r="O13" s="134">
        <v>-2.4531907309834344</v>
      </c>
      <c r="P13" s="134">
        <v>-0.40057651742372302</v>
      </c>
      <c r="Q13" s="134">
        <v>1.3777159468213451</v>
      </c>
      <c r="R13" s="134">
        <v>0.71048278936012288</v>
      </c>
      <c r="S13" s="135">
        <v>0.60867902499641691</v>
      </c>
    </row>
    <row r="14" spans="1:19" x14ac:dyDescent="0.25">
      <c r="A14" s="29"/>
      <c r="B14" s="198" t="s">
        <v>95</v>
      </c>
      <c r="C14" s="199">
        <v>448.80000000000007</v>
      </c>
      <c r="D14" s="200">
        <v>450.05100000000004</v>
      </c>
      <c r="E14" s="200">
        <v>453.96300000000002</v>
      </c>
      <c r="F14" s="200">
        <v>453.71699999999998</v>
      </c>
      <c r="G14" s="200">
        <v>449.577</v>
      </c>
      <c r="H14" s="200">
        <v>448.71999999999997</v>
      </c>
      <c r="I14" s="200">
        <v>457.61699999999996</v>
      </c>
      <c r="J14" s="200">
        <v>463.75599999999997</v>
      </c>
      <c r="K14" s="200">
        <v>469.08199999999999</v>
      </c>
      <c r="L14" s="200">
        <v>474.577</v>
      </c>
      <c r="M14" s="200">
        <v>478.822</v>
      </c>
      <c r="N14" s="200">
        <v>486.92400000000004</v>
      </c>
      <c r="O14" s="200">
        <v>488.84400000000005</v>
      </c>
      <c r="P14" s="200">
        <v>480.13705329776269</v>
      </c>
      <c r="Q14" s="200">
        <v>474.86156467495334</v>
      </c>
      <c r="R14" s="200">
        <v>477.56008792942828</v>
      </c>
      <c r="S14" s="201">
        <v>481.70898350023879</v>
      </c>
    </row>
    <row r="15" spans="1:19" x14ac:dyDescent="0.25">
      <c r="A15" s="29"/>
      <c r="B15" s="202" t="s">
        <v>33</v>
      </c>
      <c r="C15" s="133">
        <v>0.77331393312318752</v>
      </c>
      <c r="D15" s="134">
        <v>0.27874331550801212</v>
      </c>
      <c r="E15" s="134">
        <v>0.86923482005372144</v>
      </c>
      <c r="F15" s="134">
        <v>-5.4189438346308183E-2</v>
      </c>
      <c r="G15" s="134">
        <v>-0.91246305516433646</v>
      </c>
      <c r="H15" s="134">
        <v>-0.19062363065727173</v>
      </c>
      <c r="I15" s="134">
        <v>1.9827509359957141</v>
      </c>
      <c r="J15" s="134">
        <v>1.3415148475690364</v>
      </c>
      <c r="K15" s="134">
        <v>1.1484487532236853</v>
      </c>
      <c r="L15" s="134">
        <v>1.171436976903828</v>
      </c>
      <c r="M15" s="134">
        <v>0.89448076919025343</v>
      </c>
      <c r="N15" s="134">
        <v>1.692069286707798</v>
      </c>
      <c r="O15" s="134">
        <v>0.39431204869753156</v>
      </c>
      <c r="P15" s="134">
        <v>-1.7811299110221945</v>
      </c>
      <c r="Q15" s="134">
        <v>-1.0987464072133801</v>
      </c>
      <c r="R15" s="134">
        <v>0.56827577871503276</v>
      </c>
      <c r="S15" s="135">
        <v>0.86876932886057467</v>
      </c>
    </row>
    <row r="16" spans="1:19" x14ac:dyDescent="0.25">
      <c r="A16" s="29"/>
      <c r="B16" s="202"/>
      <c r="C16" s="8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/>
    </row>
    <row r="17" spans="1:19" x14ac:dyDescent="0.25">
      <c r="A17" s="29"/>
      <c r="B17" s="198" t="s">
        <v>32</v>
      </c>
      <c r="C17" s="199">
        <v>2433.75</v>
      </c>
      <c r="D17" s="200">
        <v>2365.8000000000002</v>
      </c>
      <c r="E17" s="200">
        <v>2317.5</v>
      </c>
      <c r="F17" s="200">
        <v>2315.3249999999998</v>
      </c>
      <c r="G17" s="200">
        <v>2328.9787500000002</v>
      </c>
      <c r="H17" s="200">
        <v>2329.2530000000002</v>
      </c>
      <c r="I17" s="200">
        <v>2363.0522499999997</v>
      </c>
      <c r="J17" s="200">
        <v>2423.99775</v>
      </c>
      <c r="K17" s="200">
        <v>2492.1179999999999</v>
      </c>
      <c r="L17" s="200">
        <v>2530.6732499999998</v>
      </c>
      <c r="M17" s="200">
        <v>2566.7335000000003</v>
      </c>
      <c r="N17" s="200">
        <v>2583.6357500000004</v>
      </c>
      <c r="O17" s="200">
        <v>2531.2702499999996</v>
      </c>
      <c r="P17" s="200">
        <v>2468.4048736821569</v>
      </c>
      <c r="Q17" s="200">
        <v>2489.8904664841925</v>
      </c>
      <c r="R17" s="200">
        <v>2506.2926833762649</v>
      </c>
      <c r="S17" s="201">
        <v>2522.2651071865157</v>
      </c>
    </row>
    <row r="18" spans="1:19" x14ac:dyDescent="0.25">
      <c r="A18" s="29"/>
      <c r="B18" s="202" t="s">
        <v>33</v>
      </c>
      <c r="C18" s="133">
        <v>3.244212066899288</v>
      </c>
      <c r="D18" s="134">
        <v>-2.7919876733435989</v>
      </c>
      <c r="E18" s="134">
        <v>-2.0415926959168273</v>
      </c>
      <c r="F18" s="134">
        <v>-9.3851132686095795E-2</v>
      </c>
      <c r="G18" s="134">
        <v>0.58971202746915807</v>
      </c>
      <c r="H18" s="134">
        <v>1.1775547544168319E-2</v>
      </c>
      <c r="I18" s="134">
        <v>1.4510768044518896</v>
      </c>
      <c r="J18" s="134">
        <v>2.5791008218290612</v>
      </c>
      <c r="K18" s="134">
        <v>2.8102439451521688</v>
      </c>
      <c r="L18" s="134">
        <v>1.5470876579680271</v>
      </c>
      <c r="M18" s="134">
        <v>1.4249271414237485</v>
      </c>
      <c r="N18" s="134">
        <v>0.65851207380898114</v>
      </c>
      <c r="O18" s="134">
        <v>-2.026814344862693</v>
      </c>
      <c r="P18" s="134">
        <v>-2.4835505540288572</v>
      </c>
      <c r="Q18" s="134">
        <v>0.87042417680796014</v>
      </c>
      <c r="R18" s="134">
        <v>0.65875254806821992</v>
      </c>
      <c r="S18" s="135">
        <v>0.63729283958704475</v>
      </c>
    </row>
    <row r="19" spans="1:19" x14ac:dyDescent="0.25">
      <c r="A19" s="29"/>
      <c r="B19" s="198" t="s">
        <v>97</v>
      </c>
      <c r="C19" s="199">
        <v>339.6</v>
      </c>
      <c r="D19" s="200">
        <v>371.09999999999991</v>
      </c>
      <c r="E19" s="200">
        <v>370.37499999999994</v>
      </c>
      <c r="F19" s="200">
        <v>368.51974999999987</v>
      </c>
      <c r="G19" s="200">
        <v>360.14074999999991</v>
      </c>
      <c r="H19" s="200">
        <v>362.19949999999994</v>
      </c>
      <c r="I19" s="200">
        <v>363.77875000000006</v>
      </c>
      <c r="J19" s="200">
        <v>367.40924999999993</v>
      </c>
      <c r="K19" s="200">
        <v>384.43824999999993</v>
      </c>
      <c r="L19" s="200">
        <v>385.52999999999986</v>
      </c>
      <c r="M19" s="200">
        <v>379.09775000000002</v>
      </c>
      <c r="N19" s="200">
        <v>388.70925000000011</v>
      </c>
      <c r="O19" s="200">
        <v>378.18299999999999</v>
      </c>
      <c r="P19" s="200">
        <v>361.49387984219828</v>
      </c>
      <c r="Q19" s="200">
        <v>363.20725038153</v>
      </c>
      <c r="R19" s="200">
        <v>365.26754871400055</v>
      </c>
      <c r="S19" s="201">
        <v>369.000733061924</v>
      </c>
    </row>
    <row r="20" spans="1:19" x14ac:dyDescent="0.25">
      <c r="A20" s="29"/>
      <c r="B20" s="202" t="s">
        <v>33</v>
      </c>
      <c r="C20" s="133">
        <v>8.2562958240357318</v>
      </c>
      <c r="D20" s="134">
        <v>9.2756183745582597</v>
      </c>
      <c r="E20" s="134">
        <v>-0.19536513069252637</v>
      </c>
      <c r="F20" s="134">
        <v>-0.50091123860953601</v>
      </c>
      <c r="G20" s="134">
        <v>-2.27369089445002</v>
      </c>
      <c r="H20" s="134">
        <v>0.57165150014266697</v>
      </c>
      <c r="I20" s="134">
        <v>0.43601661515273449</v>
      </c>
      <c r="J20" s="134">
        <v>0.99799672190854505</v>
      </c>
      <c r="K20" s="134">
        <v>4.6348860296794303</v>
      </c>
      <c r="L20" s="134">
        <v>0.28398578965540544</v>
      </c>
      <c r="M20" s="134">
        <v>-1.6684175031773996</v>
      </c>
      <c r="N20" s="134">
        <v>2.5353619218262624</v>
      </c>
      <c r="O20" s="134">
        <v>-2.7080009029885721</v>
      </c>
      <c r="P20" s="134">
        <v>-4.4129747127188974</v>
      </c>
      <c r="Q20" s="134">
        <v>0.47396944592248413</v>
      </c>
      <c r="R20" s="134">
        <v>0.56725143297837732</v>
      </c>
      <c r="S20" s="135">
        <v>1.0220410658069445</v>
      </c>
    </row>
    <row r="21" spans="1:19" x14ac:dyDescent="0.25">
      <c r="A21" s="29"/>
      <c r="B21" s="198"/>
      <c r="C21" s="203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5"/>
    </row>
    <row r="22" spans="1:19" x14ac:dyDescent="0.25">
      <c r="A22" s="29"/>
      <c r="B22" s="206" t="s">
        <v>105</v>
      </c>
      <c r="C22" s="199">
        <v>2279.98225</v>
      </c>
      <c r="D22" s="200">
        <v>2176.6437500000002</v>
      </c>
      <c r="E22" s="200">
        <v>2151.9297500000002</v>
      </c>
      <c r="F22" s="200">
        <v>2192.54925</v>
      </c>
      <c r="G22" s="200">
        <v>2191.2502500000001</v>
      </c>
      <c r="H22" s="200">
        <v>2176.0532499999999</v>
      </c>
      <c r="I22" s="200">
        <v>2204.6455000000001</v>
      </c>
      <c r="J22" s="200">
        <v>2251.6312499999999</v>
      </c>
      <c r="K22" s="200">
        <v>2306.9682499999999</v>
      </c>
      <c r="L22" s="200">
        <v>2348.9295000000002</v>
      </c>
      <c r="M22" s="200">
        <v>2392.80575</v>
      </c>
      <c r="N22" s="200">
        <v>2416.0677500000002</v>
      </c>
      <c r="O22" s="200">
        <v>2372.0425000000005</v>
      </c>
      <c r="P22" s="200">
        <v>2361.6420997029049</v>
      </c>
      <c r="Q22" s="200">
        <v>2382.4436944262761</v>
      </c>
      <c r="R22" s="200">
        <v>2398.845911318349</v>
      </c>
      <c r="S22" s="201">
        <v>2414.8183351285998</v>
      </c>
    </row>
    <row r="23" spans="1:19" x14ac:dyDescent="0.25">
      <c r="A23" s="29"/>
      <c r="B23" s="207" t="s">
        <v>33</v>
      </c>
      <c r="C23" s="133">
        <v>2.5768587279583199</v>
      </c>
      <c r="D23" s="134">
        <v>-4.5324256362083482</v>
      </c>
      <c r="E23" s="134">
        <v>-1.1354177733494453</v>
      </c>
      <c r="F23" s="134">
        <v>1.8875848526189065</v>
      </c>
      <c r="G23" s="134">
        <v>-5.9246103593790789E-2</v>
      </c>
      <c r="H23" s="134">
        <v>-0.69353101043571064</v>
      </c>
      <c r="I23" s="134">
        <v>1.313949922870683</v>
      </c>
      <c r="J23" s="134">
        <v>2.1312156534916804</v>
      </c>
      <c r="K23" s="134">
        <v>2.4576404329083701</v>
      </c>
      <c r="L23" s="134">
        <v>1.818891525706956</v>
      </c>
      <c r="M23" s="134">
        <v>1.8679253677047258</v>
      </c>
      <c r="N23" s="134">
        <v>0.97216416334673372</v>
      </c>
      <c r="O23" s="134">
        <v>-1.8221860707341331</v>
      </c>
      <c r="P23" s="134">
        <v>-0.43845758653546785</v>
      </c>
      <c r="Q23" s="134">
        <v>0.88081063282146044</v>
      </c>
      <c r="R23" s="134">
        <v>0.68846189021993798</v>
      </c>
      <c r="S23" s="135">
        <v>0.66583784039186966</v>
      </c>
    </row>
    <row r="24" spans="1:19" x14ac:dyDescent="0.25">
      <c r="A24" s="76"/>
      <c r="B24" s="206"/>
      <c r="C24" s="108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4"/>
    </row>
    <row r="25" spans="1:19" x14ac:dyDescent="0.25">
      <c r="A25" s="122"/>
      <c r="B25" s="208"/>
      <c r="C25" s="359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94"/>
    </row>
    <row r="26" spans="1:19" x14ac:dyDescent="0.25">
      <c r="A26" s="29"/>
      <c r="B26" s="209" t="s">
        <v>99</v>
      </c>
      <c r="C26" s="8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x14ac:dyDescent="0.25">
      <c r="A27" s="29"/>
      <c r="B27" s="209"/>
      <c r="C27" s="8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x14ac:dyDescent="0.25">
      <c r="A28" s="29"/>
      <c r="B28" s="198" t="s">
        <v>34</v>
      </c>
      <c r="C28" s="129">
        <v>1.58826027461898</v>
      </c>
      <c r="D28" s="130">
        <v>-4.5518727705140538E-2</v>
      </c>
      <c r="E28" s="130">
        <v>0.6143179769328988</v>
      </c>
      <c r="F28" s="130">
        <v>-0.98097173471273225</v>
      </c>
      <c r="G28" s="130">
        <v>0.98989719957462974</v>
      </c>
      <c r="H28" s="130">
        <v>0.32511801542871588</v>
      </c>
      <c r="I28" s="130">
        <v>0.23828131042198386</v>
      </c>
      <c r="J28" s="130">
        <v>0.6057044957872737</v>
      </c>
      <c r="K28" s="130">
        <v>0.72594240721777226</v>
      </c>
      <c r="L28" s="130">
        <v>-0.12530311725041932</v>
      </c>
      <c r="M28" s="130">
        <v>-0.30569155510629109</v>
      </c>
      <c r="N28" s="130">
        <v>-0.17717893770926585</v>
      </c>
      <c r="O28" s="130">
        <v>-1.0453444022544778</v>
      </c>
      <c r="P28" s="130">
        <v>-2.2038347105046041</v>
      </c>
      <c r="Q28" s="130">
        <v>0.14514688359572592</v>
      </c>
      <c r="R28" s="130">
        <v>7.7886917043357151E-2</v>
      </c>
      <c r="S28" s="131">
        <v>-2.6962012497588894E-2</v>
      </c>
    </row>
    <row r="29" spans="1:19" x14ac:dyDescent="0.25">
      <c r="A29" s="29"/>
      <c r="B29" s="198"/>
      <c r="C29" s="133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5"/>
    </row>
    <row r="30" spans="1:19" x14ac:dyDescent="0.25">
      <c r="A30" s="29"/>
      <c r="B30" s="198" t="s">
        <v>156</v>
      </c>
      <c r="C30" s="34">
        <v>59.147850725523831</v>
      </c>
      <c r="D30" s="35">
        <v>58.782042246980836</v>
      </c>
      <c r="E30" s="35">
        <v>58.91886655469942</v>
      </c>
      <c r="F30" s="35">
        <v>58.198850942144041</v>
      </c>
      <c r="G30" s="35">
        <v>59.200060152020562</v>
      </c>
      <c r="H30" s="35">
        <v>59.282180487570578</v>
      </c>
      <c r="I30" s="35">
        <v>59.348751772777462</v>
      </c>
      <c r="J30" s="35">
        <v>59.641332009632421</v>
      </c>
      <c r="K30" s="35">
        <v>60.034529339000478</v>
      </c>
      <c r="L30" s="35">
        <v>59.94748227193444</v>
      </c>
      <c r="M30" s="35">
        <v>59.786294261420522</v>
      </c>
      <c r="N30" s="35">
        <v>59.693880883960148</v>
      </c>
      <c r="O30" s="35">
        <v>59.047064823483232</v>
      </c>
      <c r="P30" s="35">
        <v>57.716857393303691</v>
      </c>
      <c r="Q30" s="35">
        <v>57.781561558489457</v>
      </c>
      <c r="R30" s="35">
        <v>57.800091768201177</v>
      </c>
      <c r="S30" s="37">
        <v>57.721679958101547</v>
      </c>
    </row>
    <row r="31" spans="1:19" x14ac:dyDescent="0.25">
      <c r="A31" s="29"/>
      <c r="B31" s="198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7"/>
    </row>
    <row r="32" spans="1:19" x14ac:dyDescent="0.25">
      <c r="A32" s="29"/>
      <c r="B32" s="198" t="s">
        <v>157</v>
      </c>
      <c r="C32" s="129">
        <v>68.949049644750488</v>
      </c>
      <c r="D32" s="130">
        <v>68.588916540026702</v>
      </c>
      <c r="E32" s="130">
        <v>68.894488466377894</v>
      </c>
      <c r="F32" s="130">
        <v>68.155831552262754</v>
      </c>
      <c r="G32" s="130">
        <v>69.73505238737178</v>
      </c>
      <c r="H32" s="130">
        <v>70.161533297605871</v>
      </c>
      <c r="I32" s="130">
        <v>70.641762750435518</v>
      </c>
      <c r="J32" s="130">
        <v>71.414380866961267</v>
      </c>
      <c r="K32" s="130">
        <v>72.386197786877744</v>
      </c>
      <c r="L32" s="130">
        <v>72.865700592732722</v>
      </c>
      <c r="M32" s="130">
        <v>73.26098740744456</v>
      </c>
      <c r="N32" s="130">
        <v>73.731172977305377</v>
      </c>
      <c r="O32" s="130">
        <v>73.53561067591076</v>
      </c>
      <c r="P32" s="130">
        <v>72.428152793071661</v>
      </c>
      <c r="Q32" s="130">
        <v>73.094976161864821</v>
      </c>
      <c r="R32" s="130">
        <v>73.671196287356608</v>
      </c>
      <c r="S32" s="131">
        <v>74.076303399084807</v>
      </c>
    </row>
    <row r="33" spans="1:19" x14ac:dyDescent="0.25">
      <c r="A33" s="76"/>
      <c r="B33" s="207"/>
      <c r="C33" s="210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2"/>
    </row>
    <row r="34" spans="1:19" s="21" customFormat="1" x14ac:dyDescent="0.25">
      <c r="A34" s="122"/>
      <c r="B34" s="213"/>
      <c r="C34" s="369"/>
      <c r="D34" s="214"/>
      <c r="E34" s="214"/>
      <c r="F34" s="214"/>
      <c r="G34" s="214"/>
      <c r="H34" s="214"/>
      <c r="I34" s="214"/>
      <c r="J34" s="214"/>
      <c r="K34" s="214"/>
      <c r="L34" s="67"/>
      <c r="M34" s="67"/>
      <c r="N34" s="67"/>
      <c r="O34" s="67"/>
      <c r="P34" s="67"/>
      <c r="Q34" s="67"/>
      <c r="R34" s="67"/>
      <c r="S34" s="68"/>
    </row>
    <row r="35" spans="1:19" x14ac:dyDescent="0.25">
      <c r="A35" s="29"/>
      <c r="B35" s="215" t="s">
        <v>35</v>
      </c>
      <c r="C35" s="102"/>
      <c r="D35" s="103"/>
      <c r="E35" s="103"/>
      <c r="F35" s="103"/>
      <c r="G35" s="103"/>
      <c r="H35" s="103"/>
      <c r="I35" s="103"/>
      <c r="J35" s="103"/>
      <c r="K35" s="103"/>
      <c r="L35" s="72"/>
      <c r="M35" s="72"/>
      <c r="N35" s="72"/>
      <c r="O35" s="72"/>
      <c r="P35" s="72"/>
      <c r="Q35" s="72"/>
      <c r="R35" s="72"/>
      <c r="S35" s="73"/>
    </row>
    <row r="36" spans="1:19" x14ac:dyDescent="0.25">
      <c r="A36" s="29"/>
      <c r="B36" s="215"/>
      <c r="C36" s="102"/>
      <c r="D36" s="103"/>
      <c r="E36" s="103"/>
      <c r="F36" s="103"/>
      <c r="G36" s="103"/>
      <c r="H36" s="103"/>
      <c r="I36" s="103"/>
      <c r="J36" s="103"/>
      <c r="K36" s="103"/>
      <c r="L36" s="72"/>
      <c r="M36" s="72"/>
      <c r="N36" s="72"/>
      <c r="O36" s="72"/>
      <c r="P36" s="72"/>
      <c r="Q36" s="72"/>
      <c r="R36" s="72"/>
      <c r="S36" s="73"/>
    </row>
    <row r="37" spans="1:19" x14ac:dyDescent="0.25">
      <c r="A37" s="29"/>
      <c r="B37" s="198" t="s">
        <v>203</v>
      </c>
      <c r="C37" s="372">
        <v>257.45</v>
      </c>
      <c r="D37" s="373">
        <v>324.17500000000001</v>
      </c>
      <c r="E37" s="373">
        <v>389</v>
      </c>
      <c r="F37" s="373">
        <v>364.625</v>
      </c>
      <c r="G37" s="373">
        <v>377.5</v>
      </c>
      <c r="H37" s="373">
        <v>386.02499999999998</v>
      </c>
      <c r="I37" s="373">
        <v>358.69574999999998</v>
      </c>
      <c r="J37" s="373">
        <v>314.23599999999999</v>
      </c>
      <c r="K37" s="373">
        <v>265.99374999999998</v>
      </c>
      <c r="L37" s="373">
        <v>223.98250000000002</v>
      </c>
      <c r="M37" s="373">
        <v>179.50150000000002</v>
      </c>
      <c r="N37" s="373">
        <v>157.73349999999999</v>
      </c>
      <c r="O37" s="373">
        <v>181.44225</v>
      </c>
      <c r="P37" s="373">
        <v>184.52392664664546</v>
      </c>
      <c r="Q37" s="373">
        <v>166.88897732230063</v>
      </c>
      <c r="R37" s="373">
        <v>152.55604403165026</v>
      </c>
      <c r="S37" s="374">
        <v>135.86674109522403</v>
      </c>
    </row>
    <row r="38" spans="1:19" x14ac:dyDescent="0.25">
      <c r="A38" s="29"/>
      <c r="B38" s="202" t="s">
        <v>23</v>
      </c>
      <c r="C38" s="133">
        <v>-11.786876820284409</v>
      </c>
      <c r="D38" s="134">
        <v>25.917653913381255</v>
      </c>
      <c r="E38" s="134">
        <v>19.996915246394686</v>
      </c>
      <c r="F38" s="134">
        <v>-6.2660668380462692</v>
      </c>
      <c r="G38" s="134">
        <v>3.5310250257113429</v>
      </c>
      <c r="H38" s="134">
        <v>2.2582781456953471</v>
      </c>
      <c r="I38" s="134">
        <v>-7.0796580532348941</v>
      </c>
      <c r="J38" s="134">
        <v>-12.394836013529565</v>
      </c>
      <c r="K38" s="134">
        <v>-15.352235262668824</v>
      </c>
      <c r="L38" s="134">
        <v>-15.794074108884127</v>
      </c>
      <c r="M38" s="134">
        <v>-19.859140781087802</v>
      </c>
      <c r="N38" s="134">
        <v>-12.126918159458288</v>
      </c>
      <c r="O38" s="134">
        <v>15.030890711231294</v>
      </c>
      <c r="P38" s="134">
        <v>1.6984338800061449</v>
      </c>
      <c r="Q38" s="134">
        <v>-9.5569987290130225</v>
      </c>
      <c r="R38" s="134">
        <v>-8.588304344971931</v>
      </c>
      <c r="S38" s="135">
        <v>-10.939784813090569</v>
      </c>
    </row>
    <row r="39" spans="1:19" x14ac:dyDescent="0.25">
      <c r="A39" s="29"/>
      <c r="B39" s="202"/>
      <c r="C39" s="133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5"/>
    </row>
    <row r="40" spans="1:19" x14ac:dyDescent="0.25">
      <c r="A40" s="29"/>
      <c r="B40" s="198" t="s">
        <v>36</v>
      </c>
      <c r="C40" s="71">
        <v>9.5663644470868014</v>
      </c>
      <c r="D40" s="72">
        <v>12.051227241888864</v>
      </c>
      <c r="E40" s="72">
        <v>14.372806207278774</v>
      </c>
      <c r="F40" s="72">
        <v>13.605664284781433</v>
      </c>
      <c r="G40" s="72">
        <v>13.948012708394625</v>
      </c>
      <c r="H40" s="72">
        <v>14.216776330084798</v>
      </c>
      <c r="I40" s="72">
        <v>13.178874385137787</v>
      </c>
      <c r="J40" s="72">
        <v>11.475864688323266</v>
      </c>
      <c r="K40" s="72">
        <v>9.6440526748055078</v>
      </c>
      <c r="L40" s="72">
        <v>8.1310523102569174</v>
      </c>
      <c r="M40" s="72">
        <v>6.5362760288176363</v>
      </c>
      <c r="N40" s="72">
        <v>5.7538217443709918</v>
      </c>
      <c r="O40" s="72">
        <v>6.6885912163563237</v>
      </c>
      <c r="P40" s="72">
        <v>6.9554797936445061</v>
      </c>
      <c r="Q40" s="72">
        <v>6.281627092205702</v>
      </c>
      <c r="R40" s="72">
        <v>5.7376729431454194</v>
      </c>
      <c r="S40" s="73">
        <v>5.1113619959465337</v>
      </c>
    </row>
    <row r="41" spans="1:19" x14ac:dyDescent="0.25">
      <c r="A41" s="29"/>
      <c r="B41" s="198"/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</row>
    <row r="42" spans="1:19" x14ac:dyDescent="0.25">
      <c r="A42" s="29"/>
      <c r="B42" s="198" t="s">
        <v>131</v>
      </c>
      <c r="C42" s="34">
        <v>8.832951547433959</v>
      </c>
      <c r="D42" s="35">
        <v>12.839349312716461</v>
      </c>
      <c r="E42" s="35">
        <v>14.171360169226602</v>
      </c>
      <c r="F42" s="35">
        <v>14.591686321491457</v>
      </c>
      <c r="G42" s="35">
        <v>15.020214132761314</v>
      </c>
      <c r="H42" s="35">
        <v>15.377619077100443</v>
      </c>
      <c r="I42" s="35">
        <v>14.294176821047344</v>
      </c>
      <c r="J42" s="35">
        <v>13.146959681589559</v>
      </c>
      <c r="K42" s="35">
        <v>11.079764196268824</v>
      </c>
      <c r="L42" s="35">
        <v>8.34758888826115</v>
      </c>
      <c r="M42" s="35">
        <v>6.5961570539773442</v>
      </c>
      <c r="N42" s="35">
        <v>6.1099853420228509</v>
      </c>
      <c r="O42" s="35">
        <v>7.6340679838087704</v>
      </c>
      <c r="P42" s="35">
        <v>8.0759409847665378</v>
      </c>
      <c r="Q42" s="35">
        <v>7.3491098817198131</v>
      </c>
      <c r="R42" s="35">
        <v>6.8281319546706865</v>
      </c>
      <c r="S42" s="37">
        <v>6.2245842166359564</v>
      </c>
    </row>
    <row r="43" spans="1:19" x14ac:dyDescent="0.25">
      <c r="A43" s="29"/>
      <c r="B43" s="198"/>
      <c r="C43" s="8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20"/>
    </row>
    <row r="44" spans="1:19" x14ac:dyDescent="0.25">
      <c r="A44" s="29"/>
      <c r="B44" s="198" t="s">
        <v>104</v>
      </c>
      <c r="C44" s="34">
        <v>7.6495653927181619</v>
      </c>
      <c r="D44" s="35">
        <v>11.436335675221894</v>
      </c>
      <c r="E44" s="35">
        <v>12.47867858457807</v>
      </c>
      <c r="F44" s="35">
        <v>13.155825150278815</v>
      </c>
      <c r="G44" s="35">
        <v>13.585754999019056</v>
      </c>
      <c r="H44" s="35">
        <v>14.107888429951737</v>
      </c>
      <c r="I44" s="35">
        <v>12.789967893097714</v>
      </c>
      <c r="J44" s="35">
        <v>11.502115510298113</v>
      </c>
      <c r="K44" s="35">
        <v>9.4849735430648074</v>
      </c>
      <c r="L44" s="35">
        <v>7.0622593859209521</v>
      </c>
      <c r="M44" s="35">
        <v>5.4176550591020698</v>
      </c>
      <c r="N44" s="35">
        <v>4.9975602360197051</v>
      </c>
      <c r="O44" s="35">
        <v>6.7789619604396094</v>
      </c>
      <c r="P44" s="35">
        <v>7.427003946802599</v>
      </c>
      <c r="Q44" s="35">
        <v>6.6964930876996549</v>
      </c>
      <c r="R44" s="35">
        <v>6.1760302766316597</v>
      </c>
      <c r="S44" s="37">
        <v>5.5723085948006661</v>
      </c>
    </row>
    <row r="45" spans="1:19" x14ac:dyDescent="0.25">
      <c r="A45" s="76"/>
      <c r="B45" s="198"/>
      <c r="C45" s="108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4"/>
    </row>
    <row r="46" spans="1:19" s="21" customFormat="1" x14ac:dyDescent="0.25">
      <c r="A46" s="122"/>
      <c r="B46" s="216"/>
      <c r="C46" s="359"/>
      <c r="D46" s="88"/>
      <c r="E46" s="88"/>
      <c r="F46" s="88"/>
      <c r="G46" s="88"/>
      <c r="H46" s="88"/>
      <c r="I46" s="88"/>
      <c r="J46" s="214"/>
      <c r="K46" s="214"/>
      <c r="L46" s="67"/>
      <c r="M46" s="67"/>
      <c r="N46" s="67"/>
      <c r="O46" s="67"/>
      <c r="P46" s="67"/>
      <c r="Q46" s="67"/>
      <c r="R46" s="67"/>
      <c r="S46" s="68"/>
    </row>
    <row r="47" spans="1:19" x14ac:dyDescent="0.25">
      <c r="A47" s="29"/>
      <c r="B47" s="196" t="s">
        <v>141</v>
      </c>
      <c r="C47" s="89"/>
      <c r="D47" s="18"/>
      <c r="E47" s="18"/>
      <c r="F47" s="18"/>
      <c r="G47" s="18"/>
      <c r="H47" s="18"/>
      <c r="I47" s="18"/>
      <c r="J47" s="103"/>
      <c r="K47" s="103"/>
      <c r="L47" s="72"/>
      <c r="M47" s="72"/>
      <c r="N47" s="72"/>
      <c r="O47" s="72"/>
      <c r="P47" s="72"/>
      <c r="Q47" s="72"/>
      <c r="R47" s="72"/>
      <c r="S47" s="73"/>
    </row>
    <row r="48" spans="1:19" x14ac:dyDescent="0.25">
      <c r="A48" s="29"/>
      <c r="B48" s="196"/>
      <c r="C48" s="89"/>
      <c r="D48" s="18"/>
      <c r="E48" s="18"/>
      <c r="F48" s="18"/>
      <c r="G48" s="18"/>
      <c r="H48" s="18"/>
      <c r="I48" s="18"/>
      <c r="J48" s="103"/>
      <c r="K48" s="103"/>
      <c r="L48" s="72"/>
      <c r="M48" s="72"/>
      <c r="N48" s="72"/>
      <c r="O48" s="72"/>
      <c r="P48" s="72"/>
      <c r="Q48" s="72"/>
      <c r="R48" s="72"/>
      <c r="S48" s="73"/>
    </row>
    <row r="49" spans="1:19" x14ac:dyDescent="0.25">
      <c r="A49" s="29"/>
      <c r="B49" s="198" t="s">
        <v>199</v>
      </c>
      <c r="C49" s="217">
        <v>723</v>
      </c>
      <c r="D49" s="218">
        <v>745</v>
      </c>
      <c r="E49" s="218">
        <v>769</v>
      </c>
      <c r="F49" s="218">
        <v>786</v>
      </c>
      <c r="G49" s="218">
        <v>806</v>
      </c>
      <c r="H49" s="218">
        <v>824</v>
      </c>
      <c r="I49" s="218">
        <v>858</v>
      </c>
      <c r="J49" s="218">
        <v>883</v>
      </c>
      <c r="K49" s="218">
        <v>912</v>
      </c>
      <c r="L49" s="218">
        <v>954</v>
      </c>
      <c r="M49" s="218">
        <v>1013</v>
      </c>
      <c r="N49" s="218">
        <v>1092</v>
      </c>
      <c r="O49" s="218">
        <v>1133</v>
      </c>
      <c r="P49" s="218">
        <v>1203</v>
      </c>
      <c r="Q49" s="218">
        <v>1252</v>
      </c>
      <c r="R49" s="218">
        <v>1313</v>
      </c>
      <c r="S49" s="219">
        <v>1374</v>
      </c>
    </row>
    <row r="50" spans="1:19" x14ac:dyDescent="0.25">
      <c r="A50" s="29"/>
      <c r="B50" s="207" t="s">
        <v>33</v>
      </c>
      <c r="C50" s="181">
        <v>8.071748878923767</v>
      </c>
      <c r="D50" s="182">
        <v>3.0428769017980528</v>
      </c>
      <c r="E50" s="182">
        <v>3.2214765100671228</v>
      </c>
      <c r="F50" s="182">
        <v>2.2106631989596837</v>
      </c>
      <c r="G50" s="182">
        <v>2.5445292620865034</v>
      </c>
      <c r="H50" s="182">
        <v>2.2332506203474045</v>
      </c>
      <c r="I50" s="182">
        <v>4.126213592233019</v>
      </c>
      <c r="J50" s="182">
        <v>2.9137529137529095</v>
      </c>
      <c r="K50" s="182">
        <v>3.2842582106455298</v>
      </c>
      <c r="L50" s="182">
        <v>4.6052631578947345</v>
      </c>
      <c r="M50" s="182">
        <v>6.1844863731656208</v>
      </c>
      <c r="N50" s="182">
        <v>7.7986179664363275</v>
      </c>
      <c r="O50" s="182">
        <v>3.7545787545787634</v>
      </c>
      <c r="P50" s="182">
        <v>6.1782877316857832</v>
      </c>
      <c r="Q50" s="182">
        <v>4.0731504571903665</v>
      </c>
      <c r="R50" s="182">
        <v>4.8722044728434444</v>
      </c>
      <c r="S50" s="183">
        <v>4.6458492003046414</v>
      </c>
    </row>
    <row r="51" spans="1:19" x14ac:dyDescent="0.25">
      <c r="A51" s="29"/>
      <c r="B51" s="198" t="s">
        <v>200</v>
      </c>
      <c r="C51" s="217">
        <v>806.55006568508679</v>
      </c>
      <c r="D51" s="218">
        <v>817.81400047007708</v>
      </c>
      <c r="E51" s="218">
        <v>836.10714741013749</v>
      </c>
      <c r="F51" s="218">
        <v>822.44327801693078</v>
      </c>
      <c r="G51" s="218">
        <v>813.94613990650919</v>
      </c>
      <c r="H51" s="218">
        <v>820.72394918300802</v>
      </c>
      <c r="I51" s="218">
        <v>855.17932380110358</v>
      </c>
      <c r="J51" s="218">
        <v>883</v>
      </c>
      <c r="K51" s="218">
        <v>916.76236548119277</v>
      </c>
      <c r="L51" s="218">
        <v>946.59654526737484</v>
      </c>
      <c r="M51" s="218">
        <v>980.67835286823311</v>
      </c>
      <c r="N51" s="218">
        <v>1029.590329156294</v>
      </c>
      <c r="O51" s="218">
        <v>1047.9945893664994</v>
      </c>
      <c r="P51" s="218">
        <v>1096.1435090351906</v>
      </c>
      <c r="Q51" s="218">
        <v>1109.0988956072324</v>
      </c>
      <c r="R51" s="218">
        <v>1135.518167109715</v>
      </c>
      <c r="S51" s="219">
        <v>1177.3504504834739</v>
      </c>
    </row>
    <row r="52" spans="1:19" x14ac:dyDescent="0.25">
      <c r="A52" s="29"/>
      <c r="B52" s="207" t="s">
        <v>33</v>
      </c>
      <c r="C52" s="184">
        <f>100*((1+'Trh práce'!C50/100)/(1+'Cenová inflácia'!C10/100)-1)</f>
        <v>3.3312908513920991</v>
      </c>
      <c r="D52" s="185">
        <f>100*((1+'Trh práce'!D50/100)/(1+'Cenová inflácia'!D10/100)-1)</f>
        <v>1.3965574195846875</v>
      </c>
      <c r="E52" s="185">
        <f>100*((1+'Trh práce'!E50/100)/(1+'Cenová inflácia'!E10/100)-1)</f>
        <v>2.2368346506107306</v>
      </c>
      <c r="F52" s="185">
        <f>100*((1+'Trh práce'!F50/100)/(1+'Cenová inflácia'!F10/100)-1)</f>
        <v>-1.6342246846628328</v>
      </c>
      <c r="G52" s="185">
        <f>100*((1+'Trh práce'!G50/100)/(1+'Cenová inflácia'!G10/100)-1)</f>
        <v>-1.0331579499208599</v>
      </c>
      <c r="H52" s="185">
        <f>100*((1+'Trh práce'!H50/100)/(1+'Cenová inflácia'!H10/100)-1)</f>
        <v>0.83270980034100273</v>
      </c>
      <c r="I52" s="185">
        <f>100*((1+'Trh práce'!I50/100)/(1+'Cenová inflácia'!I10/100)-1)</f>
        <v>4.1981685379589795</v>
      </c>
      <c r="J52" s="185">
        <f>100*((1+'Trh práce'!J50/100)/(1+'Cenová inflácia'!J10/100)-1)</f>
        <v>3.2531979462785632</v>
      </c>
      <c r="K52" s="185">
        <f>100*((1+'Trh práce'!K50/100)/(1+'Cenová inflácia'!K10/100)-1)</f>
        <v>3.8235974497387248</v>
      </c>
      <c r="L52" s="185">
        <f>100*((1+'Trh práce'!L50/100)/(1+'Cenová inflácia'!L10/100)-1)</f>
        <v>3.2542980503483587</v>
      </c>
      <c r="M52" s="185">
        <f>100*((1+'Trh práce'!M50/100)/(1+'Cenová inflácia'!M10/100)-1)</f>
        <v>3.6004576364930152</v>
      </c>
      <c r="N52" s="185">
        <f>100*((1+'Trh práce'!N50/100)/(1+'Cenová inflácia'!N10/100)-1)</f>
        <v>4.9875656115999645</v>
      </c>
      <c r="O52" s="185">
        <f>100*((1+'Trh práce'!O50/100)/(1+'Cenová inflácia'!O10/100)-1)</f>
        <v>1.7875323503948382</v>
      </c>
      <c r="P52" s="185">
        <f>100*((1+'Trh práce'!P50/100)/(1+'Cenová inflácia'!P10/100)-1)</f>
        <v>4.5943862837876548</v>
      </c>
      <c r="Q52" s="185">
        <f>100*((1+'Trh práce'!Q50/100)/(1+'Cenová inflácia'!Q10/100)-1)</f>
        <v>1.1819060611365506</v>
      </c>
      <c r="R52" s="185">
        <f>100*((1+'Trh práce'!R50/100)/(1+'Cenová inflácia'!R10/100)-1)</f>
        <v>2.3820483103103252</v>
      </c>
      <c r="S52" s="186">
        <f>100*((1+'Trh práce'!S50/100)/(1+'Cenová inflácia'!S10/100)-1)</f>
        <v>3.6839818670833191</v>
      </c>
    </row>
    <row r="53" spans="1:19" x14ac:dyDescent="0.25">
      <c r="A53" s="29"/>
      <c r="B53" s="207"/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5"/>
    </row>
    <row r="54" spans="1:19" x14ac:dyDescent="0.25">
      <c r="A54" s="29"/>
      <c r="B54" s="198" t="s">
        <v>201</v>
      </c>
      <c r="C54" s="217">
        <v>725</v>
      </c>
      <c r="D54" s="218">
        <v>741</v>
      </c>
      <c r="E54" s="218">
        <v>767</v>
      </c>
      <c r="F54" s="218">
        <v>787</v>
      </c>
      <c r="G54" s="218">
        <v>804</v>
      </c>
      <c r="H54" s="218">
        <v>821</v>
      </c>
      <c r="I54" s="218">
        <v>853</v>
      </c>
      <c r="J54" s="218">
        <v>877</v>
      </c>
      <c r="K54" s="218">
        <v>900</v>
      </c>
      <c r="L54" s="218">
        <v>941</v>
      </c>
      <c r="M54" s="218">
        <v>998</v>
      </c>
      <c r="N54" s="218">
        <v>1061</v>
      </c>
      <c r="O54" s="218">
        <v>1084</v>
      </c>
      <c r="P54" s="218">
        <v>1158</v>
      </c>
      <c r="Q54" s="218">
        <v>1213</v>
      </c>
      <c r="R54" s="218">
        <v>1276</v>
      </c>
      <c r="S54" s="219">
        <v>1343</v>
      </c>
    </row>
    <row r="55" spans="1:19" x14ac:dyDescent="0.25">
      <c r="A55" s="29"/>
      <c r="B55" s="207" t="s">
        <v>33</v>
      </c>
      <c r="C55" s="181">
        <v>7.7265973254086129</v>
      </c>
      <c r="D55" s="182">
        <v>2.2068965517241468</v>
      </c>
      <c r="E55" s="182">
        <v>3.5087719298245723</v>
      </c>
      <c r="F55" s="182">
        <v>2.6075619295958363</v>
      </c>
      <c r="G55" s="182">
        <v>2.1601016518424387</v>
      </c>
      <c r="H55" s="182">
        <v>2.1144278606965106</v>
      </c>
      <c r="I55" s="182">
        <v>3.897685749086488</v>
      </c>
      <c r="J55" s="182">
        <v>2.8135990621336537</v>
      </c>
      <c r="K55" s="182">
        <v>2.6225769669327326</v>
      </c>
      <c r="L55" s="182">
        <v>4.5555555555555571</v>
      </c>
      <c r="M55" s="182">
        <v>6.0573857598299696</v>
      </c>
      <c r="N55" s="182">
        <v>6.3126252505010028</v>
      </c>
      <c r="O55" s="182">
        <v>2.1677662582469281</v>
      </c>
      <c r="P55" s="182">
        <v>6.8265682656826643</v>
      </c>
      <c r="Q55" s="182">
        <v>4.7495682210708212</v>
      </c>
      <c r="R55" s="182">
        <v>5.1937345424567294</v>
      </c>
      <c r="S55" s="183">
        <v>5.250783699059558</v>
      </c>
    </row>
    <row r="56" spans="1:19" x14ac:dyDescent="0.25">
      <c r="A56" s="29"/>
      <c r="B56" s="198" t="s">
        <v>202</v>
      </c>
      <c r="C56" s="217">
        <v>716</v>
      </c>
      <c r="D56" s="218">
        <v>759</v>
      </c>
      <c r="E56" s="218">
        <v>779</v>
      </c>
      <c r="F56" s="218">
        <v>781</v>
      </c>
      <c r="G56" s="218">
        <v>810</v>
      </c>
      <c r="H56" s="218">
        <v>838</v>
      </c>
      <c r="I56" s="218">
        <v>877</v>
      </c>
      <c r="J56" s="218">
        <v>906</v>
      </c>
      <c r="K56" s="218">
        <v>957</v>
      </c>
      <c r="L56" s="218">
        <v>1005</v>
      </c>
      <c r="M56" s="218">
        <v>1072</v>
      </c>
      <c r="N56" s="218">
        <v>1216</v>
      </c>
      <c r="O56" s="218">
        <v>1320</v>
      </c>
      <c r="P56" s="218">
        <v>1371</v>
      </c>
      <c r="Q56" s="218">
        <v>1403</v>
      </c>
      <c r="R56" s="218">
        <v>1454</v>
      </c>
      <c r="S56" s="219">
        <v>1490</v>
      </c>
    </row>
    <row r="57" spans="1:19" x14ac:dyDescent="0.25">
      <c r="A57" s="29"/>
      <c r="B57" s="207" t="s">
        <v>33</v>
      </c>
      <c r="C57" s="181">
        <v>9.6477794793261786</v>
      </c>
      <c r="D57" s="182">
        <v>6.0055865921787799</v>
      </c>
      <c r="E57" s="182">
        <v>2.6350461133069825</v>
      </c>
      <c r="F57" s="182">
        <v>0.25673940949935137</v>
      </c>
      <c r="G57" s="182">
        <v>3.7131882202304789</v>
      </c>
      <c r="H57" s="182">
        <v>3.4567901234567877</v>
      </c>
      <c r="I57" s="182">
        <v>4.6539379474940246</v>
      </c>
      <c r="J57" s="182">
        <v>3.3067274800456126</v>
      </c>
      <c r="K57" s="182">
        <v>5.6291390728476776</v>
      </c>
      <c r="L57" s="182">
        <v>5.0156739811912265</v>
      </c>
      <c r="M57" s="182">
        <v>6.6666666666666652</v>
      </c>
      <c r="N57" s="182">
        <v>13.432835820895516</v>
      </c>
      <c r="O57" s="182">
        <v>8.5526315789473664</v>
      </c>
      <c r="P57" s="182">
        <v>3.863636363636358</v>
      </c>
      <c r="Q57" s="182">
        <v>2.334062727935815</v>
      </c>
      <c r="R57" s="182">
        <v>3.6350677120456254</v>
      </c>
      <c r="S57" s="183">
        <v>2.4759284731774356</v>
      </c>
    </row>
    <row r="58" spans="1:19" x14ac:dyDescent="0.25">
      <c r="A58" s="76"/>
      <c r="B58" s="220"/>
      <c r="C58" s="108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4"/>
    </row>
    <row r="59" spans="1:19" x14ac:dyDescent="0.25">
      <c r="A59" s="29"/>
      <c r="B59" s="198"/>
      <c r="C59" s="8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x14ac:dyDescent="0.25">
      <c r="A60" s="29"/>
      <c r="B60" s="196" t="s">
        <v>15</v>
      </c>
      <c r="C60" s="8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20"/>
    </row>
    <row r="61" spans="1:19" x14ac:dyDescent="0.25">
      <c r="A61" s="29"/>
      <c r="B61" s="21"/>
      <c r="C61" s="8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20"/>
    </row>
    <row r="62" spans="1:19" s="222" customFormat="1" x14ac:dyDescent="0.25">
      <c r="A62" s="221"/>
      <c r="B62" s="44" t="s">
        <v>98</v>
      </c>
      <c r="C62" s="34">
        <f>'Trh práce'!C40-'Trh práce'!C64</f>
        <v>12.411563597108957</v>
      </c>
      <c r="D62" s="35">
        <f>'Trh práce'!D40-'Trh práce'!D64</f>
        <v>12.728382631505079</v>
      </c>
      <c r="E62" s="35">
        <f>'Trh práce'!E40-'Trh práce'!E64</f>
        <v>13.137484014615412</v>
      </c>
      <c r="F62" s="35">
        <f>'Trh práce'!F40-'Trh práce'!F64</f>
        <v>13.120891719713008</v>
      </c>
      <c r="G62" s="35">
        <f>'Trh práce'!G40-'Trh práce'!G64</f>
        <v>12.921626689148994</v>
      </c>
      <c r="H62" s="35">
        <f>'Trh práce'!H40-'Trh práce'!H64</f>
        <v>12.560606291353681</v>
      </c>
      <c r="I62" s="35">
        <f>'Trh práce'!I40-'Trh práce'!I64</f>
        <v>11.917361938793267</v>
      </c>
      <c r="J62" s="35">
        <f>'Trh práce'!J40-'Trh práce'!J64</f>
        <v>10.948392008601918</v>
      </c>
      <c r="K62" s="35">
        <f>'Trh práce'!K40-'Trh práce'!K64</f>
        <v>9.8850937785896402</v>
      </c>
      <c r="L62" s="35">
        <f>'Trh práce'!L40-'Trh práce'!L64</f>
        <v>8.9536255371209119</v>
      </c>
      <c r="M62" s="35">
        <f>'Trh práce'!M40-'Trh práce'!M64</f>
        <v>8.1053616653689495</v>
      </c>
      <c r="N62" s="35">
        <f>'Trh práce'!N40-'Trh práce'!N64</f>
        <v>7.5618301264083696</v>
      </c>
      <c r="O62" s="35">
        <f>'Trh práce'!O40-'Trh práce'!O64</f>
        <v>7.5821394993401849</v>
      </c>
      <c r="P62" s="35">
        <f>'Trh práce'!P40-'Trh práce'!P64</f>
        <v>7.4963634702596229</v>
      </c>
      <c r="Q62" s="35">
        <f>'Trh práce'!Q40-'Trh práce'!Q64</f>
        <v>7.1337184617281402</v>
      </c>
      <c r="R62" s="35">
        <f>'Trh práce'!R40-'Trh práce'!R64</f>
        <v>6.8407436104846253</v>
      </c>
      <c r="S62" s="37">
        <f>'Trh práce'!S40-'Trh práce'!S64</f>
        <v>6.5916389169631753</v>
      </c>
    </row>
    <row r="63" spans="1:19" s="222" customFormat="1" x14ac:dyDescent="0.25">
      <c r="A63" s="221"/>
      <c r="B63" s="44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7"/>
    </row>
    <row r="64" spans="1:19" s="222" customFormat="1" x14ac:dyDescent="0.25">
      <c r="A64" s="221"/>
      <c r="B64" s="44" t="s">
        <v>153</v>
      </c>
      <c r="C64" s="34">
        <v>-2.8451991500221556</v>
      </c>
      <c r="D64" s="35">
        <v>-0.6771553896162158</v>
      </c>
      <c r="E64" s="35">
        <v>1.2353221926633629</v>
      </c>
      <c r="F64" s="35">
        <v>0.48477256506842537</v>
      </c>
      <c r="G64" s="35">
        <v>1.0263860192456313</v>
      </c>
      <c r="H64" s="35">
        <v>1.6561700387311169</v>
      </c>
      <c r="I64" s="35">
        <v>1.2615124463445204</v>
      </c>
      <c r="J64" s="35">
        <v>0.52747267972134826</v>
      </c>
      <c r="K64" s="35">
        <v>-0.24104110378413285</v>
      </c>
      <c r="L64" s="35">
        <v>-0.82257322686399426</v>
      </c>
      <c r="M64" s="35">
        <v>-1.5690856365513137</v>
      </c>
      <c r="N64" s="35">
        <v>-1.808008382037378</v>
      </c>
      <c r="O64" s="35">
        <v>-0.89354828298386091</v>
      </c>
      <c r="P64" s="35">
        <v>-0.54088367661511705</v>
      </c>
      <c r="Q64" s="35">
        <v>-0.85209136952243836</v>
      </c>
      <c r="R64" s="35">
        <v>-1.1030706673392059</v>
      </c>
      <c r="S64" s="37">
        <v>-1.4802769210166413</v>
      </c>
    </row>
    <row r="65" spans="1:19" s="222" customFormat="1" x14ac:dyDescent="0.25">
      <c r="A65" s="221"/>
      <c r="B65" s="44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7"/>
    </row>
    <row r="66" spans="1:19" x14ac:dyDescent="0.25">
      <c r="A66" s="29"/>
      <c r="B66" s="141" t="s">
        <v>159</v>
      </c>
      <c r="C66" s="34">
        <v>28.839440149277745</v>
      </c>
      <c r="D66" s="35">
        <v>30.359681033240406</v>
      </c>
      <c r="E66" s="35">
        <v>29.122159113806799</v>
      </c>
      <c r="F66" s="35">
        <v>29.002548108142786</v>
      </c>
      <c r="G66" s="35">
        <v>28.805367160517616</v>
      </c>
      <c r="H66" s="35">
        <v>28.901507503912562</v>
      </c>
      <c r="I66" s="35">
        <v>29.761491921592715</v>
      </c>
      <c r="J66" s="35">
        <v>29.909757210336771</v>
      </c>
      <c r="K66" s="35">
        <v>31.149899557070501</v>
      </c>
      <c r="L66" s="35">
        <v>31.82741077069123</v>
      </c>
      <c r="M66" s="35">
        <v>32.551505291372315</v>
      </c>
      <c r="N66" s="35">
        <v>33.716719990159788</v>
      </c>
      <c r="O66" s="35">
        <v>35.224916365877718</v>
      </c>
      <c r="P66" s="35">
        <v>35.132048860663005</v>
      </c>
      <c r="Q66" s="35">
        <v>34.47653965255504</v>
      </c>
      <c r="R66" s="35">
        <v>34.062320219236661</v>
      </c>
      <c r="S66" s="37">
        <v>35.015318114055631</v>
      </c>
    </row>
    <row r="67" spans="1:19" x14ac:dyDescent="0.25">
      <c r="A67" s="29"/>
      <c r="B67" s="141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7"/>
    </row>
    <row r="68" spans="1:19" x14ac:dyDescent="0.25">
      <c r="A68" s="29"/>
      <c r="B68" s="141" t="s">
        <v>158</v>
      </c>
      <c r="C68" s="34">
        <v>41.779659986534703</v>
      </c>
      <c r="D68" s="35">
        <v>44.952004273415795</v>
      </c>
      <c r="E68" s="35">
        <v>43.859468125411439</v>
      </c>
      <c r="F68" s="35">
        <v>43.541591760429242</v>
      </c>
      <c r="G68" s="35">
        <v>43.255105988729312</v>
      </c>
      <c r="H68" s="35">
        <v>43.502534340432405</v>
      </c>
      <c r="I68" s="35">
        <v>43.917577515841948</v>
      </c>
      <c r="J68" s="35">
        <v>44.427654138108487</v>
      </c>
      <c r="K68" s="35">
        <v>45.762979120018734</v>
      </c>
      <c r="L68" s="35">
        <v>47.165613752545248</v>
      </c>
      <c r="M68" s="35">
        <v>48.198721949563861</v>
      </c>
      <c r="N68" s="35">
        <v>49.504217839667632</v>
      </c>
      <c r="O68" s="35">
        <v>51.443705543041297</v>
      </c>
      <c r="P68" s="35">
        <v>51.539769763316059</v>
      </c>
      <c r="Q68" s="35">
        <v>50.615548288885265</v>
      </c>
      <c r="R68" s="35">
        <v>50.10495138473852</v>
      </c>
      <c r="S68" s="37">
        <v>51.415994073741913</v>
      </c>
    </row>
    <row r="69" spans="1:19" x14ac:dyDescent="0.25">
      <c r="A69" s="76"/>
      <c r="B69" s="172"/>
      <c r="C69" s="61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3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GridLines="0" topLeftCell="A22" zoomScale="80" zoomScaleNormal="80" workbookViewId="0">
      <selection activeCell="B38" sqref="B38"/>
    </sheetView>
  </sheetViews>
  <sheetFormatPr defaultColWidth="9.140625" defaultRowHeight="15.75" x14ac:dyDescent="0.25"/>
  <cols>
    <col min="1" max="1" width="5.7109375" style="85" customWidth="1"/>
    <col min="2" max="2" width="75.7109375" style="11" customWidth="1"/>
    <col min="3" max="4" width="11.140625" style="11" customWidth="1"/>
    <col min="5" max="5" width="11.140625" style="194" customWidth="1"/>
    <col min="6" max="19" width="11.140625" style="11" customWidth="1"/>
    <col min="20" max="16384" width="9.140625" style="11"/>
  </cols>
  <sheetData>
    <row r="1" spans="1:19" x14ac:dyDescent="0.25">
      <c r="A1" s="401" t="str">
        <f>'Súhrnné indikátory'!A1:M1</f>
        <v>56. zasadnutie Výboru pre makroekonomické prognózy, 16.6.2021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402"/>
      <c r="R1" s="402"/>
    </row>
    <row r="2" spans="1:19" ht="18.75" x14ac:dyDescent="0.3">
      <c r="A2" s="379" t="s">
        <v>147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19" x14ac:dyDescent="0.25">
      <c r="A3" s="399" t="s">
        <v>61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x14ac:dyDescent="0.25">
      <c r="A4" s="86"/>
      <c r="B4" s="87"/>
      <c r="C4" s="364"/>
      <c r="D4" s="123"/>
      <c r="E4" s="365"/>
      <c r="F4" s="365"/>
      <c r="G4" s="365"/>
      <c r="H4" s="365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87"/>
    </row>
    <row r="5" spans="1:19" s="21" customFormat="1" x14ac:dyDescent="0.25">
      <c r="A5" s="89"/>
      <c r="B5" s="90"/>
      <c r="C5" s="89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20">
        <v>2024</v>
      </c>
    </row>
    <row r="6" spans="1:19" s="21" customFormat="1" x14ac:dyDescent="0.25">
      <c r="A6" s="108"/>
      <c r="B6" s="24"/>
      <c r="C6" s="195" t="s">
        <v>7</v>
      </c>
      <c r="D6" s="9" t="s">
        <v>7</v>
      </c>
      <c r="E6" s="9" t="s">
        <v>7</v>
      </c>
      <c r="F6" s="9" t="s">
        <v>7</v>
      </c>
      <c r="G6" s="9" t="s">
        <v>7</v>
      </c>
      <c r="H6" s="9" t="s">
        <v>7</v>
      </c>
      <c r="I6" s="9" t="s">
        <v>7</v>
      </c>
      <c r="J6" s="9" t="s">
        <v>7</v>
      </c>
      <c r="K6" s="9" t="s">
        <v>7</v>
      </c>
      <c r="L6" s="9" t="s">
        <v>7</v>
      </c>
      <c r="M6" s="9" t="s">
        <v>7</v>
      </c>
      <c r="N6" s="9" t="s">
        <v>7</v>
      </c>
      <c r="O6" s="9" t="s">
        <v>7</v>
      </c>
      <c r="P6" s="9" t="s">
        <v>62</v>
      </c>
      <c r="Q6" s="9" t="s">
        <v>62</v>
      </c>
      <c r="R6" s="9" t="s">
        <v>62</v>
      </c>
      <c r="S6" s="173" t="s">
        <v>62</v>
      </c>
    </row>
    <row r="7" spans="1:19" s="21" customFormat="1" x14ac:dyDescent="0.25">
      <c r="A7" s="86"/>
      <c r="B7" s="20"/>
      <c r="C7" s="370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223"/>
    </row>
    <row r="8" spans="1:19" s="21" customFormat="1" x14ac:dyDescent="0.25">
      <c r="A8" s="89"/>
      <c r="B8" s="175" t="s">
        <v>145</v>
      </c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3"/>
    </row>
    <row r="9" spans="1:19" s="21" customFormat="1" x14ac:dyDescent="0.25">
      <c r="A9" s="89"/>
      <c r="B9" s="20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</row>
    <row r="10" spans="1:19" x14ac:dyDescent="0.25">
      <c r="A10" s="224"/>
      <c r="B10" s="33" t="s">
        <v>127</v>
      </c>
      <c r="C10" s="102">
        <v>4.5876307055422894</v>
      </c>
      <c r="D10" s="103">
        <v>1.6236443564852099</v>
      </c>
      <c r="E10" s="103">
        <v>0.96309892889521187</v>
      </c>
      <c r="F10" s="103">
        <v>3.908765900839728</v>
      </c>
      <c r="G10" s="103">
        <v>3.6150362463793551</v>
      </c>
      <c r="H10" s="103">
        <v>1.3889746916249779</v>
      </c>
      <c r="I10" s="103">
        <v>-6.9055864163058978E-2</v>
      </c>
      <c r="J10" s="103">
        <v>-0.32875013973152623</v>
      </c>
      <c r="K10" s="103">
        <v>-0.51947654708678348</v>
      </c>
      <c r="L10" s="103">
        <v>1.3083863171367671</v>
      </c>
      <c r="M10" s="103">
        <v>2.4942252144670052</v>
      </c>
      <c r="N10" s="103">
        <v>2.6775097969561568</v>
      </c>
      <c r="O10" s="103">
        <v>1.9325023003922803</v>
      </c>
      <c r="P10" s="103">
        <v>1.514327397648918</v>
      </c>
      <c r="Q10" s="103">
        <v>2.8574717640789116</v>
      </c>
      <c r="R10" s="103">
        <v>2.4322195185875639</v>
      </c>
      <c r="S10" s="104">
        <v>0.92769135203003561</v>
      </c>
    </row>
    <row r="11" spans="1:19" x14ac:dyDescent="0.25">
      <c r="A11" s="89" t="s">
        <v>6</v>
      </c>
      <c r="B11" s="225" t="s">
        <v>168</v>
      </c>
      <c r="C11" s="102">
        <v>4.4711628780762513</v>
      </c>
      <c r="D11" s="103">
        <v>4.2016215413242852</v>
      </c>
      <c r="E11" s="103">
        <v>-0.49220795786220073</v>
      </c>
      <c r="F11" s="103">
        <v>7.0094479758107786</v>
      </c>
      <c r="G11" s="103">
        <v>6.3089693271419112</v>
      </c>
      <c r="H11" s="103">
        <v>0.80300655197669268</v>
      </c>
      <c r="I11" s="103">
        <v>-0.89491195539248558</v>
      </c>
      <c r="J11" s="103">
        <v>-1.5886969964371223</v>
      </c>
      <c r="K11" s="103">
        <v>-1.1862344220351706</v>
      </c>
      <c r="L11" s="103">
        <v>-1.888214946065625</v>
      </c>
      <c r="M11" s="103">
        <v>1.3025080059388294</v>
      </c>
      <c r="N11" s="103">
        <v>3.9175605559262472</v>
      </c>
      <c r="O11" s="103">
        <v>3.2515616904095213</v>
      </c>
      <c r="P11" s="103">
        <v>-1.8670693157623042</v>
      </c>
      <c r="Q11" s="103">
        <v>7.6533179965405651</v>
      </c>
      <c r="R11" s="103">
        <v>4.719656704246078</v>
      </c>
      <c r="S11" s="104">
        <v>-2.3599627405690105</v>
      </c>
    </row>
    <row r="12" spans="1:19" x14ac:dyDescent="0.25">
      <c r="A12" s="89"/>
      <c r="B12" s="38" t="s">
        <v>38</v>
      </c>
      <c r="C12" s="102">
        <v>4.6040101483600271</v>
      </c>
      <c r="D12" s="103">
        <v>0.46895995700080295</v>
      </c>
      <c r="E12" s="103">
        <v>1.1836456285359009</v>
      </c>
      <c r="F12" s="103">
        <v>2.315806170195911</v>
      </c>
      <c r="G12" s="103">
        <v>2.7446192801591218</v>
      </c>
      <c r="H12" s="103">
        <v>1.4906230942846044</v>
      </c>
      <c r="I12" s="103">
        <v>0.1579612468407765</v>
      </c>
      <c r="J12" s="103">
        <v>4.3293523907195208E-3</v>
      </c>
      <c r="K12" s="103">
        <v>6.606261000619007E-2</v>
      </c>
      <c r="L12" s="103">
        <v>2.0285315847289764</v>
      </c>
      <c r="M12" s="103">
        <v>2.7462988893904194</v>
      </c>
      <c r="N12" s="103">
        <v>2.3774857529279103</v>
      </c>
      <c r="O12" s="103">
        <v>1.6681411512068367</v>
      </c>
      <c r="P12" s="103">
        <v>1.9659960073570737</v>
      </c>
      <c r="Q12" s="103">
        <v>1.7327109170884869</v>
      </c>
      <c r="R12" s="103">
        <v>1.8299201869535819</v>
      </c>
      <c r="S12" s="104">
        <v>1.5805016009937001</v>
      </c>
    </row>
    <row r="13" spans="1:19" x14ac:dyDescent="0.25">
      <c r="A13" s="89" t="s">
        <v>6</v>
      </c>
      <c r="B13" s="225" t="s">
        <v>169</v>
      </c>
      <c r="C13" s="102">
        <v>8.0206548209614823</v>
      </c>
      <c r="D13" s="103">
        <v>-3.6335803499982444</v>
      </c>
      <c r="E13" s="103">
        <v>1.7127219426252616</v>
      </c>
      <c r="F13" s="103">
        <v>5.3185674227096857</v>
      </c>
      <c r="G13" s="103">
        <v>3.7483907062019428</v>
      </c>
      <c r="H13" s="103">
        <v>3.7364050988188513</v>
      </c>
      <c r="I13" s="103">
        <v>-0.73401850077349229</v>
      </c>
      <c r="J13" s="103">
        <v>-0.39685293727955706</v>
      </c>
      <c r="K13" s="103">
        <v>-0.82690909844265192</v>
      </c>
      <c r="L13" s="103">
        <v>4.231806259839388</v>
      </c>
      <c r="M13" s="103">
        <v>4.2411206706375326</v>
      </c>
      <c r="N13" s="103">
        <v>4.3568221926978401</v>
      </c>
      <c r="O13" s="103">
        <v>2.7820210071904716</v>
      </c>
      <c r="P13" s="103">
        <v>-0.11682576112929111</v>
      </c>
      <c r="Q13" s="103">
        <v>2.3656220669712624</v>
      </c>
      <c r="R13" s="103">
        <v>2.0705633980319993</v>
      </c>
      <c r="S13" s="104">
        <v>1.6736893571656086</v>
      </c>
    </row>
    <row r="14" spans="1:19" x14ac:dyDescent="0.25">
      <c r="A14" s="89"/>
      <c r="B14" s="38" t="s">
        <v>39</v>
      </c>
      <c r="C14" s="102">
        <v>3.8213324545504523</v>
      </c>
      <c r="D14" s="103">
        <v>1.4250572006718532</v>
      </c>
      <c r="E14" s="103">
        <v>0.87692418028779695</v>
      </c>
      <c r="F14" s="103">
        <v>1.5266090148782885</v>
      </c>
      <c r="G14" s="103">
        <v>2.5260370247765618</v>
      </c>
      <c r="H14" s="103">
        <v>0.9661475796636898</v>
      </c>
      <c r="I14" s="103">
        <v>0.36037587326578358</v>
      </c>
      <c r="J14" s="103">
        <v>0.12439182813095417</v>
      </c>
      <c r="K14" s="103">
        <v>0.2692827897696759</v>
      </c>
      <c r="L14" s="103">
        <v>1.3934581321679573</v>
      </c>
      <c r="M14" s="103">
        <v>2.3593189910797729</v>
      </c>
      <c r="N14" s="103">
        <v>1.9025804371182842</v>
      </c>
      <c r="O14" s="103">
        <v>1.3854120019841876</v>
      </c>
      <c r="P14" s="103">
        <v>2.5449829853962491</v>
      </c>
      <c r="Q14" s="103">
        <v>1.5567480115036725</v>
      </c>
      <c r="R14" s="103">
        <v>1.7606214248653274</v>
      </c>
      <c r="S14" s="104">
        <v>1.5544064284531922</v>
      </c>
    </row>
    <row r="15" spans="1:19" x14ac:dyDescent="0.25">
      <c r="A15" s="89" t="s">
        <v>6</v>
      </c>
      <c r="B15" s="225" t="s">
        <v>171</v>
      </c>
      <c r="C15" s="102">
        <v>6.6319291550467119</v>
      </c>
      <c r="D15" s="103">
        <v>-16.253336086321479</v>
      </c>
      <c r="E15" s="103">
        <v>11.478089359254163</v>
      </c>
      <c r="F15" s="103">
        <v>15.463250411605213</v>
      </c>
      <c r="G15" s="103">
        <v>5.6732003887600024</v>
      </c>
      <c r="H15" s="103">
        <v>-3.4902455725774995</v>
      </c>
      <c r="I15" s="103">
        <v>-2.7573925806384292</v>
      </c>
      <c r="J15" s="103">
        <v>-12.730784362816994</v>
      </c>
      <c r="K15" s="103">
        <v>-7.1492975294676908</v>
      </c>
      <c r="L15" s="103">
        <v>7.6026695857904558</v>
      </c>
      <c r="M15" s="103">
        <v>7.332140981885038</v>
      </c>
      <c r="N15" s="103">
        <v>-1.6915727116376789</v>
      </c>
      <c r="O15" s="103">
        <v>-11.57668024756634</v>
      </c>
      <c r="P15" s="103">
        <v>13.262447527494082</v>
      </c>
      <c r="Q15" s="103">
        <v>0.3255101074426392</v>
      </c>
      <c r="R15" s="103">
        <v>-1.6944860366832293</v>
      </c>
      <c r="S15" s="104">
        <v>-0.68247102217094957</v>
      </c>
    </row>
    <row r="16" spans="1:19" x14ac:dyDescent="0.25">
      <c r="A16" s="89" t="s">
        <v>6</v>
      </c>
      <c r="B16" s="225" t="s">
        <v>172</v>
      </c>
      <c r="C16" s="102">
        <v>0.47292770933651251</v>
      </c>
      <c r="D16" s="103">
        <v>-1.6083417888456908</v>
      </c>
      <c r="E16" s="103">
        <v>-1.4109817179677853</v>
      </c>
      <c r="F16" s="103">
        <v>-0.28975910358571833</v>
      </c>
      <c r="G16" s="103">
        <v>2.060897014808627</v>
      </c>
      <c r="H16" s="103">
        <v>0.95155494553009756</v>
      </c>
      <c r="I16" s="103">
        <v>0.16729815413425442</v>
      </c>
      <c r="J16" s="103">
        <v>0.44213930396062029</v>
      </c>
      <c r="K16" s="103">
        <v>0.11670987385077325</v>
      </c>
      <c r="L16" s="103">
        <v>0.55712079970713368</v>
      </c>
      <c r="M16" s="103">
        <v>1.3391797128520011</v>
      </c>
      <c r="N16" s="103">
        <v>1.4030793105535899</v>
      </c>
      <c r="O16" s="103">
        <v>1.5446785741446867</v>
      </c>
      <c r="P16" s="103">
        <v>1.6761314850213038</v>
      </c>
      <c r="Q16" s="103">
        <v>1.3501595359473484</v>
      </c>
      <c r="R16" s="103">
        <v>1.82299752638313</v>
      </c>
      <c r="S16" s="104">
        <v>1.7113287134194133</v>
      </c>
    </row>
    <row r="17" spans="1:19" x14ac:dyDescent="0.25">
      <c r="A17" s="89" t="s">
        <v>6</v>
      </c>
      <c r="B17" s="225" t="s">
        <v>170</v>
      </c>
      <c r="C17" s="102">
        <v>7.3581704008733206</v>
      </c>
      <c r="D17" s="103">
        <v>6.8770071780209552</v>
      </c>
      <c r="E17" s="103">
        <v>2.3030839660141966</v>
      </c>
      <c r="F17" s="103">
        <v>2.2351229662913141</v>
      </c>
      <c r="G17" s="103">
        <v>2.7311331162836794</v>
      </c>
      <c r="H17" s="103">
        <v>1.4061910982142045</v>
      </c>
      <c r="I17" s="103">
        <v>0.8338304328656454</v>
      </c>
      <c r="J17" s="103">
        <v>0.79049688988346301</v>
      </c>
      <c r="K17" s="103">
        <v>0.95144929077257689</v>
      </c>
      <c r="L17" s="103">
        <v>1.8579999325895713</v>
      </c>
      <c r="M17" s="103">
        <v>3.0004715381242608</v>
      </c>
      <c r="N17" s="103">
        <v>2.8658793732108778</v>
      </c>
      <c r="O17" s="103">
        <v>2.6443239352073711</v>
      </c>
      <c r="P17" s="103">
        <v>2.5582479257662882</v>
      </c>
      <c r="Q17" s="103">
        <v>1.9238780133563171</v>
      </c>
      <c r="R17" s="103">
        <v>2.0100779580168426</v>
      </c>
      <c r="S17" s="104">
        <v>1.5722809197504573</v>
      </c>
    </row>
    <row r="18" spans="1:19" x14ac:dyDescent="0.25">
      <c r="A18" s="89"/>
      <c r="B18" s="31"/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</row>
    <row r="19" spans="1:19" x14ac:dyDescent="0.25">
      <c r="A19" s="89"/>
      <c r="B19" s="33" t="s">
        <v>128</v>
      </c>
      <c r="C19" s="102">
        <v>3.9361763407000483</v>
      </c>
      <c r="D19" s="103">
        <v>0.92553250447988678</v>
      </c>
      <c r="E19" s="103">
        <v>0.69464782545025638</v>
      </c>
      <c r="F19" s="103">
        <v>4.080964889159544</v>
      </c>
      <c r="G19" s="103">
        <v>3.7419332302882635</v>
      </c>
      <c r="H19" s="103">
        <v>1.4638293573966177</v>
      </c>
      <c r="I19" s="103">
        <v>-0.10204335598197334</v>
      </c>
      <c r="J19" s="103">
        <v>-0.34381384224426714</v>
      </c>
      <c r="K19" s="103">
        <v>-0.48166666666666913</v>
      </c>
      <c r="L19" s="103">
        <v>1.3908660045887755</v>
      </c>
      <c r="M19" s="103">
        <v>2.5329732497543</v>
      </c>
      <c r="N19" s="103">
        <v>2.7716472009665871</v>
      </c>
      <c r="O19" s="103">
        <v>2.0142486539019178</v>
      </c>
      <c r="P19" s="103">
        <v>1.5279990088208351</v>
      </c>
      <c r="Q19" s="103">
        <v>2.8687320413397943</v>
      </c>
      <c r="R19" s="103">
        <v>2.4571319756121479</v>
      </c>
      <c r="S19" s="104">
        <v>0.9570051836894633</v>
      </c>
    </row>
    <row r="20" spans="1:19" x14ac:dyDescent="0.25">
      <c r="A20" s="89"/>
      <c r="B20" s="33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4"/>
    </row>
    <row r="21" spans="1:19" x14ac:dyDescent="0.25">
      <c r="A21" s="89"/>
      <c r="B21" s="38" t="s">
        <v>43</v>
      </c>
      <c r="C21" s="102">
        <v>4.4000000000000039</v>
      </c>
      <c r="D21" s="103">
        <v>1.2999999999999901</v>
      </c>
      <c r="E21" s="103">
        <v>0.8999999999999897</v>
      </c>
      <c r="F21" s="103">
        <v>4.2727846769101241</v>
      </c>
      <c r="G21" s="103">
        <v>3.7293096487686528</v>
      </c>
      <c r="H21" s="103">
        <v>1.4254439309170586</v>
      </c>
      <c r="I21" s="103">
        <v>2.8779739063700127E-2</v>
      </c>
      <c r="J21" s="103">
        <v>-0.19180972475305591</v>
      </c>
      <c r="K21" s="103">
        <v>-0.6774286537907237</v>
      </c>
      <c r="L21" s="103">
        <v>1.2093068253277384</v>
      </c>
      <c r="M21" s="103">
        <v>2.5378769774888843</v>
      </c>
      <c r="N21" s="103">
        <v>3.0810105341661176</v>
      </c>
      <c r="O21" s="103">
        <v>2.1656794031200466</v>
      </c>
      <c r="P21" s="103">
        <v>1.1888421091503343</v>
      </c>
      <c r="Q21" s="103">
        <v>2.8716844898735383</v>
      </c>
      <c r="R21" s="103">
        <v>2.4640424862548915</v>
      </c>
      <c r="S21" s="104">
        <v>0.96542429731827362</v>
      </c>
    </row>
    <row r="22" spans="1:19" x14ac:dyDescent="0.25">
      <c r="A22" s="89"/>
      <c r="B22" s="38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</row>
    <row r="23" spans="1:19" x14ac:dyDescent="0.25">
      <c r="A23" s="89"/>
      <c r="B23" s="38" t="s">
        <v>107</v>
      </c>
      <c r="C23" s="102">
        <v>5.4000000000000048</v>
      </c>
      <c r="D23" s="103">
        <v>3.499999999999992</v>
      </c>
      <c r="E23" s="103">
        <v>1.4000000000000012</v>
      </c>
      <c r="F23" s="103">
        <v>4.1217501585288474</v>
      </c>
      <c r="G23" s="103">
        <v>3.7758830694275325</v>
      </c>
      <c r="H23" s="103">
        <v>1.7605633802816989</v>
      </c>
      <c r="I23" s="103">
        <v>-0.28835063437139263</v>
      </c>
      <c r="J23" s="103">
        <v>-0.1735106998264957</v>
      </c>
      <c r="K23" s="103">
        <v>-0.63731170336036591</v>
      </c>
      <c r="L23" s="103">
        <v>0.69970845481048816</v>
      </c>
      <c r="M23" s="103">
        <v>2.7214823393167498</v>
      </c>
      <c r="N23" s="103">
        <v>2.5366403607666399</v>
      </c>
      <c r="O23" s="103">
        <v>2.1990104452996206</v>
      </c>
      <c r="P23" s="103">
        <v>1.5255513717052027</v>
      </c>
      <c r="Q23" s="103">
        <v>2.8717496165174383</v>
      </c>
      <c r="R23" s="103">
        <v>2.502909667877673</v>
      </c>
      <c r="S23" s="104">
        <v>0.98271873734563364</v>
      </c>
    </row>
    <row r="24" spans="1:19" s="21" customFormat="1" x14ac:dyDescent="0.25">
      <c r="A24" s="108"/>
      <c r="B24" s="33"/>
      <c r="C24" s="210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2"/>
    </row>
    <row r="25" spans="1:19" s="21" customFormat="1" x14ac:dyDescent="0.25">
      <c r="A25" s="89"/>
      <c r="B25" s="226"/>
      <c r="C25" s="35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8"/>
    </row>
    <row r="26" spans="1:19" s="21" customFormat="1" x14ac:dyDescent="0.25">
      <c r="A26" s="89"/>
      <c r="B26" s="175" t="s">
        <v>146</v>
      </c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3"/>
    </row>
    <row r="27" spans="1:19" s="21" customFormat="1" x14ac:dyDescent="0.25">
      <c r="A27" s="89"/>
      <c r="B27" s="38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3"/>
    </row>
    <row r="28" spans="1:19" x14ac:dyDescent="0.25">
      <c r="A28" s="89"/>
      <c r="B28" s="33" t="s">
        <v>106</v>
      </c>
      <c r="C28" s="102">
        <v>2.85807494328294</v>
      </c>
      <c r="D28" s="103">
        <v>-1.1612219098599219</v>
      </c>
      <c r="E28" s="103">
        <v>0.48618787887064752</v>
      </c>
      <c r="F28" s="103">
        <v>1.6745688002465009</v>
      </c>
      <c r="G28" s="103">
        <v>1.2645782146919471</v>
      </c>
      <c r="H28" s="103">
        <v>0.51653487239164964</v>
      </c>
      <c r="I28" s="103">
        <v>-0.19052949626469085</v>
      </c>
      <c r="J28" s="103">
        <v>-0.2183446163270486</v>
      </c>
      <c r="K28" s="103">
        <v>-0.51220842376830111</v>
      </c>
      <c r="L28" s="103">
        <v>1.2148432893169803</v>
      </c>
      <c r="M28" s="103">
        <v>2.037296050051296</v>
      </c>
      <c r="N28" s="103">
        <v>2.510335123548102</v>
      </c>
      <c r="O28" s="103">
        <v>2.3695314132933465</v>
      </c>
      <c r="P28" s="103">
        <v>1.3712977059967546</v>
      </c>
      <c r="Q28" s="103">
        <v>1.8576480058391187</v>
      </c>
      <c r="R28" s="103">
        <v>1.9517339953916357</v>
      </c>
      <c r="S28" s="104">
        <v>1.4414923004446578</v>
      </c>
    </row>
    <row r="29" spans="1:19" x14ac:dyDescent="0.25">
      <c r="A29" s="89"/>
      <c r="B29" s="38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3"/>
    </row>
    <row r="30" spans="1:19" x14ac:dyDescent="0.25">
      <c r="A30" s="89"/>
      <c r="B30" s="38" t="s">
        <v>44</v>
      </c>
      <c r="C30" s="71">
        <v>4.4815723286876441</v>
      </c>
      <c r="D30" s="72">
        <v>5.5381998648229569E-2</v>
      </c>
      <c r="E30" s="72">
        <v>1.0044589112204738</v>
      </c>
      <c r="F30" s="72">
        <v>3.8730432082670463</v>
      </c>
      <c r="G30" s="72">
        <v>3.4312359849647311</v>
      </c>
      <c r="H30" s="72">
        <v>1.3325418689467794</v>
      </c>
      <c r="I30" s="72">
        <v>-9.1025571114922155E-2</v>
      </c>
      <c r="J30" s="72">
        <v>-0.11487300497714514</v>
      </c>
      <c r="K30" s="72">
        <v>-0.31798455698814898</v>
      </c>
      <c r="L30" s="72">
        <v>1.4049586326325914</v>
      </c>
      <c r="M30" s="72">
        <v>2.3103955111239749</v>
      </c>
      <c r="N30" s="72">
        <v>2.7303888933484677</v>
      </c>
      <c r="O30" s="72">
        <v>2.172364336119581</v>
      </c>
      <c r="P30" s="72">
        <v>1.3308896591550878</v>
      </c>
      <c r="Q30" s="72">
        <v>3.0705468526862845</v>
      </c>
      <c r="R30" s="72">
        <v>2.408678459467084</v>
      </c>
      <c r="S30" s="73">
        <v>0.88646386803978849</v>
      </c>
    </row>
    <row r="31" spans="1:19" x14ac:dyDescent="0.25">
      <c r="A31" s="89"/>
      <c r="B31" s="38"/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3"/>
    </row>
    <row r="32" spans="1:19" x14ac:dyDescent="0.25">
      <c r="A32" s="89"/>
      <c r="B32" s="38" t="s">
        <v>45</v>
      </c>
      <c r="C32" s="71">
        <v>4.5099219583472516</v>
      </c>
      <c r="D32" s="72">
        <v>0.53731810888062448</v>
      </c>
      <c r="E32" s="72">
        <v>0.86759632479538329</v>
      </c>
      <c r="F32" s="72">
        <v>2.008509828374061</v>
      </c>
      <c r="G32" s="72">
        <v>1.8750462146829516</v>
      </c>
      <c r="H32" s="72">
        <v>1.0855575546953267</v>
      </c>
      <c r="I32" s="72">
        <v>0.30795139611772271</v>
      </c>
      <c r="J32" s="72">
        <v>0.69315659020976472</v>
      </c>
      <c r="K32" s="72">
        <v>1.2775578699509627</v>
      </c>
      <c r="L32" s="72">
        <v>3.1925456006071107</v>
      </c>
      <c r="M32" s="72">
        <v>4.2394398999907601</v>
      </c>
      <c r="N32" s="72">
        <v>5.5510515662409832</v>
      </c>
      <c r="O32" s="72">
        <v>6.5080336422570939</v>
      </c>
      <c r="P32" s="72">
        <v>3.1675910963624432E-2</v>
      </c>
      <c r="Q32" s="72">
        <v>2.1951801754187539</v>
      </c>
      <c r="R32" s="72">
        <v>2.1339134854612363</v>
      </c>
      <c r="S32" s="73">
        <v>1.9843789474343954</v>
      </c>
    </row>
    <row r="33" spans="1:19" x14ac:dyDescent="0.25">
      <c r="A33" s="89"/>
      <c r="B33" s="38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3"/>
    </row>
    <row r="34" spans="1:19" x14ac:dyDescent="0.25">
      <c r="A34" s="89"/>
      <c r="B34" s="38" t="s">
        <v>142</v>
      </c>
      <c r="C34" s="71">
        <v>1.9401611407098951</v>
      </c>
      <c r="D34" s="72">
        <v>-2.1545332077413493</v>
      </c>
      <c r="E34" s="72">
        <v>-0.14577757943881053</v>
      </c>
      <c r="F34" s="72">
        <v>0.89079819289952233</v>
      </c>
      <c r="G34" s="72">
        <v>0.15510711369259855</v>
      </c>
      <c r="H34" s="72">
        <v>0.40790512602912887</v>
      </c>
      <c r="I34" s="72">
        <v>-0.41057779743132183</v>
      </c>
      <c r="J34" s="72">
        <v>-5.0551610490434662E-2</v>
      </c>
      <c r="K34" s="72">
        <v>-0.76710802554184054</v>
      </c>
      <c r="L34" s="72">
        <v>1.6004280829027273</v>
      </c>
      <c r="M34" s="72">
        <v>2.2843552241858411</v>
      </c>
      <c r="N34" s="72">
        <v>1.2078449469642649</v>
      </c>
      <c r="O34" s="72">
        <v>0.69702504187654224</v>
      </c>
      <c r="P34" s="72">
        <v>3.4264540930987852</v>
      </c>
      <c r="Q34" s="72">
        <v>0.9850260906217212</v>
      </c>
      <c r="R34" s="72">
        <v>1.5583954175099946</v>
      </c>
      <c r="S34" s="73">
        <v>2.8838918759185095</v>
      </c>
    </row>
    <row r="35" spans="1:19" x14ac:dyDescent="0.25">
      <c r="A35" s="89"/>
      <c r="B35" s="227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50"/>
    </row>
    <row r="36" spans="1:19" x14ac:dyDescent="0.25">
      <c r="A36" s="89"/>
      <c r="B36" s="38" t="s">
        <v>46</v>
      </c>
      <c r="C36" s="71">
        <v>1.3315364931685725</v>
      </c>
      <c r="D36" s="72">
        <v>-5.1510908527565906</v>
      </c>
      <c r="E36" s="72">
        <v>2.8916692409632461</v>
      </c>
      <c r="F36" s="72">
        <v>3.94717359111878</v>
      </c>
      <c r="G36" s="72">
        <v>1.2374450306268825</v>
      </c>
      <c r="H36" s="72">
        <v>-1.8469152579444592</v>
      </c>
      <c r="I36" s="72">
        <v>-3.3136383552549886</v>
      </c>
      <c r="J36" s="72">
        <v>-1.3828179097932991</v>
      </c>
      <c r="K36" s="72">
        <v>-1.469654314818658</v>
      </c>
      <c r="L36" s="72">
        <v>2.2181960892772246</v>
      </c>
      <c r="M36" s="72">
        <v>1.7843072555632888</v>
      </c>
      <c r="N36" s="72">
        <v>-2.5612253503792815E-2</v>
      </c>
      <c r="O36" s="72">
        <v>-2.2219473749670815</v>
      </c>
      <c r="P36" s="72">
        <v>0.36052131303418999</v>
      </c>
      <c r="Q36" s="72">
        <v>1.6648217778829411</v>
      </c>
      <c r="R36" s="72">
        <v>1.6021078099659913</v>
      </c>
      <c r="S36" s="73">
        <v>2.7257727529466313</v>
      </c>
    </row>
    <row r="37" spans="1:19" x14ac:dyDescent="0.25">
      <c r="A37" s="89"/>
      <c r="B37" s="38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</row>
    <row r="38" spans="1:19" x14ac:dyDescent="0.25">
      <c r="A38" s="89"/>
      <c r="B38" s="38" t="s">
        <v>47</v>
      </c>
      <c r="C38" s="71">
        <v>3.0173390099395458</v>
      </c>
      <c r="D38" s="72">
        <v>-4.0613112105922884</v>
      </c>
      <c r="E38" s="72">
        <v>3.6844581952581557</v>
      </c>
      <c r="F38" s="72">
        <v>5.351973564094048</v>
      </c>
      <c r="G38" s="72">
        <v>2.5053436289619979</v>
      </c>
      <c r="H38" s="72">
        <v>-1.4083160251032067</v>
      </c>
      <c r="I38" s="72">
        <v>-3.3656182414734559</v>
      </c>
      <c r="J38" s="72">
        <v>-1.1194121505986088</v>
      </c>
      <c r="K38" s="72">
        <v>-1.0860421809053</v>
      </c>
      <c r="L38" s="72">
        <v>2.7886565562276422</v>
      </c>
      <c r="M38" s="72">
        <v>2.3882819484311701</v>
      </c>
      <c r="N38" s="72">
        <v>0.23522449260295897</v>
      </c>
      <c r="O38" s="72">
        <v>-1.8417055768442991</v>
      </c>
      <c r="P38" s="72">
        <v>1.7478716451774012</v>
      </c>
      <c r="Q38" s="72">
        <v>1.8148406175701126</v>
      </c>
      <c r="R38" s="72">
        <v>1.6780567112068434</v>
      </c>
      <c r="S38" s="73">
        <v>2.7455298493173297</v>
      </c>
    </row>
    <row r="39" spans="1:19" x14ac:dyDescent="0.25">
      <c r="A39" s="89"/>
      <c r="B39" s="38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</row>
    <row r="40" spans="1:19" x14ac:dyDescent="0.25">
      <c r="A40" s="89"/>
      <c r="B40" s="38" t="s">
        <v>108</v>
      </c>
      <c r="C40" s="71">
        <v>-1.63642599680075</v>
      </c>
      <c r="D40" s="72">
        <v>-1.1359125874197074</v>
      </c>
      <c r="E40" s="72">
        <v>-0.76461696197701601</v>
      </c>
      <c r="F40" s="72">
        <v>-1.333434890159535</v>
      </c>
      <c r="G40" s="72">
        <v>-1.236909758504412</v>
      </c>
      <c r="H40" s="72">
        <v>-0.44486432846904123</v>
      </c>
      <c r="I40" s="72">
        <v>5.3790261056718691E-2</v>
      </c>
      <c r="J40" s="72">
        <v>-0.2663877358778155</v>
      </c>
      <c r="K40" s="72">
        <v>-0.38782406686723725</v>
      </c>
      <c r="L40" s="72">
        <v>-0.55498387279567796</v>
      </c>
      <c r="M40" s="72">
        <v>-0.58988653913741862</v>
      </c>
      <c r="N40" s="72">
        <v>-0.26022463403173601</v>
      </c>
      <c r="O40" s="72">
        <v>-0.38737612583567005</v>
      </c>
      <c r="P40" s="72">
        <v>-1.3635177912922569</v>
      </c>
      <c r="Q40" s="72">
        <v>-0.14734476700763999</v>
      </c>
      <c r="R40" s="72">
        <v>-7.469546891181178E-2</v>
      </c>
      <c r="S40" s="73">
        <v>-1.9229154202282661E-2</v>
      </c>
    </row>
    <row r="41" spans="1:19" x14ac:dyDescent="0.25">
      <c r="A41" s="108"/>
      <c r="B41" s="228"/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1"/>
    </row>
    <row r="43" spans="1:19" x14ac:dyDescent="0.25">
      <c r="A43" s="85" t="s">
        <v>6</v>
      </c>
      <c r="B43" s="375" t="s">
        <v>149</v>
      </c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</row>
    <row r="44" spans="1:19" x14ac:dyDescent="0.25"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</row>
    <row r="45" spans="1:19" x14ac:dyDescent="0.25">
      <c r="B45" s="119" t="s">
        <v>37</v>
      </c>
      <c r="C45" s="121">
        <v>0.17396396442500001</v>
      </c>
      <c r="D45" s="232"/>
      <c r="E45" s="11"/>
      <c r="H45" s="21"/>
    </row>
    <row r="46" spans="1:19" x14ac:dyDescent="0.25">
      <c r="B46" s="119" t="s">
        <v>129</v>
      </c>
      <c r="C46" s="121">
        <v>0.16561514460900001</v>
      </c>
      <c r="D46" s="232"/>
      <c r="E46" s="11"/>
    </row>
    <row r="47" spans="1:19" x14ac:dyDescent="0.25">
      <c r="B47" s="119" t="s">
        <v>130</v>
      </c>
      <c r="C47" s="121">
        <v>3.2555668783000001E-2</v>
      </c>
      <c r="D47" s="232"/>
      <c r="E47" s="11"/>
    </row>
    <row r="48" spans="1:19" x14ac:dyDescent="0.25">
      <c r="B48" s="233" t="s">
        <v>41</v>
      </c>
      <c r="C48" s="121">
        <v>0.33255469000600002</v>
      </c>
      <c r="D48" s="232"/>
      <c r="E48" s="11"/>
    </row>
    <row r="49" spans="2:5" x14ac:dyDescent="0.25">
      <c r="B49" s="233" t="s">
        <v>40</v>
      </c>
      <c r="C49" s="121">
        <v>0.29531053217699998</v>
      </c>
      <c r="D49" s="232"/>
      <c r="E49" s="11"/>
    </row>
  </sheetData>
  <mergeCells count="4">
    <mergeCell ref="B43:P43"/>
    <mergeCell ref="A2:R2"/>
    <mergeCell ref="A3:R3"/>
    <mergeCell ref="A1:R1"/>
  </mergeCells>
  <pageMargins left="0.7" right="0.7" top="0.75" bottom="0.75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showGridLines="0" zoomScale="80" zoomScaleNormal="80" workbookViewId="0">
      <selection activeCell="R34" sqref="R34"/>
    </sheetView>
  </sheetViews>
  <sheetFormatPr defaultColWidth="9.140625" defaultRowHeight="15.75" x14ac:dyDescent="0.25"/>
  <cols>
    <col min="1" max="1" width="5.7109375" style="11" customWidth="1"/>
    <col min="2" max="2" width="75.7109375" style="11" customWidth="1"/>
    <col min="3" max="3" width="11.140625" style="11" customWidth="1"/>
    <col min="4" max="4" width="11.140625" style="194" customWidth="1"/>
    <col min="5" max="19" width="11.140625" style="11" customWidth="1"/>
    <col min="20" max="16384" width="9.140625" style="11"/>
  </cols>
  <sheetData>
    <row r="1" spans="1:19" x14ac:dyDescent="0.25">
      <c r="A1" s="401" t="str">
        <f>'Súhrnné indikátory'!A1:M1</f>
        <v>56. zasadnutie Výboru pre makroekonomické prognózy, 16.6.2021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402"/>
      <c r="R1" s="402"/>
    </row>
    <row r="2" spans="1:19" ht="18.75" x14ac:dyDescent="0.3">
      <c r="A2" s="379" t="s">
        <v>134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</row>
    <row r="3" spans="1:19" x14ac:dyDescent="0.25">
      <c r="A3" s="399" t="s">
        <v>61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s="21" customFormat="1" x14ac:dyDescent="0.25">
      <c r="A4" s="122"/>
      <c r="B4" s="87"/>
      <c r="C4" s="364"/>
      <c r="D4" s="123"/>
      <c r="E4" s="365"/>
      <c r="F4" s="365"/>
      <c r="G4" s="365"/>
      <c r="H4" s="365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87"/>
    </row>
    <row r="5" spans="1:19" s="21" customFormat="1" x14ac:dyDescent="0.25">
      <c r="A5" s="29"/>
      <c r="B5" s="90"/>
      <c r="C5" s="89">
        <v>2008</v>
      </c>
      <c r="D5" s="18">
        <v>2009</v>
      </c>
      <c r="E5" s="18">
        <v>2010</v>
      </c>
      <c r="F5" s="18">
        <v>2011</v>
      </c>
      <c r="G5" s="18">
        <v>2012</v>
      </c>
      <c r="H5" s="18">
        <v>2013</v>
      </c>
      <c r="I5" s="18">
        <v>2014</v>
      </c>
      <c r="J5" s="18">
        <v>2015</v>
      </c>
      <c r="K5" s="18">
        <v>2016</v>
      </c>
      <c r="L5" s="18">
        <v>2017</v>
      </c>
      <c r="M5" s="18">
        <v>2018</v>
      </c>
      <c r="N5" s="18">
        <v>2019</v>
      </c>
      <c r="O5" s="18">
        <v>2020</v>
      </c>
      <c r="P5" s="18">
        <v>2021</v>
      </c>
      <c r="Q5" s="18">
        <v>2022</v>
      </c>
      <c r="R5" s="18">
        <v>2023</v>
      </c>
      <c r="S5" s="20">
        <v>2024</v>
      </c>
    </row>
    <row r="6" spans="1:19" s="21" customFormat="1" x14ac:dyDescent="0.25">
      <c r="A6" s="76"/>
      <c r="B6" s="24"/>
      <c r="C6" s="195" t="s">
        <v>7</v>
      </c>
      <c r="D6" s="9" t="s">
        <v>7</v>
      </c>
      <c r="E6" s="9" t="s">
        <v>7</v>
      </c>
      <c r="F6" s="9" t="s">
        <v>7</v>
      </c>
      <c r="G6" s="9" t="s">
        <v>7</v>
      </c>
      <c r="H6" s="9" t="s">
        <v>7</v>
      </c>
      <c r="I6" s="9" t="s">
        <v>7</v>
      </c>
      <c r="J6" s="9" t="s">
        <v>7</v>
      </c>
      <c r="K6" s="9" t="s">
        <v>7</v>
      </c>
      <c r="L6" s="9" t="s">
        <v>7</v>
      </c>
      <c r="M6" s="9" t="s">
        <v>7</v>
      </c>
      <c r="N6" s="9" t="s">
        <v>7</v>
      </c>
      <c r="O6" s="9" t="s">
        <v>7</v>
      </c>
      <c r="P6" s="9" t="s">
        <v>62</v>
      </c>
      <c r="Q6" s="9" t="s">
        <v>62</v>
      </c>
      <c r="R6" s="9" t="s">
        <v>62</v>
      </c>
      <c r="S6" s="173" t="s">
        <v>62</v>
      </c>
    </row>
    <row r="7" spans="1:19" x14ac:dyDescent="0.25">
      <c r="A7" s="29"/>
      <c r="B7" s="20"/>
      <c r="C7" s="359"/>
      <c r="D7" s="18"/>
      <c r="E7" s="18"/>
      <c r="F7" s="18"/>
      <c r="G7" s="18"/>
      <c r="H7" s="18"/>
      <c r="I7" s="18"/>
      <c r="J7" s="18"/>
      <c r="K7" s="18"/>
      <c r="L7" s="18"/>
      <c r="M7" s="18"/>
      <c r="N7" s="48"/>
      <c r="O7" s="48"/>
      <c r="P7" s="48"/>
      <c r="Q7" s="48"/>
      <c r="R7" s="48"/>
      <c r="S7" s="50"/>
    </row>
    <row r="8" spans="1:19" x14ac:dyDescent="0.25">
      <c r="A8" s="29"/>
      <c r="B8" s="33" t="s">
        <v>109</v>
      </c>
      <c r="C8" s="129">
        <v>-1.7756322921310113</v>
      </c>
      <c r="D8" s="130">
        <v>0.36178404279281651</v>
      </c>
      <c r="E8" s="130">
        <v>-0.11716477420852942</v>
      </c>
      <c r="F8" s="130">
        <v>-5.0391817650195653E-2</v>
      </c>
      <c r="G8" s="130">
        <v>3.4057152596067328</v>
      </c>
      <c r="H8" s="130">
        <v>3.9054648209748142</v>
      </c>
      <c r="I8" s="130">
        <v>3.6157002709039148</v>
      </c>
      <c r="J8" s="130">
        <v>1.0004639805723581</v>
      </c>
      <c r="K8" s="130">
        <v>1.5471914208520987</v>
      </c>
      <c r="L8" s="130">
        <v>0.70666824833896391</v>
      </c>
      <c r="M8" s="130">
        <v>-0.26694114677729636</v>
      </c>
      <c r="N8" s="130">
        <v>-1.0423155831521749</v>
      </c>
      <c r="O8" s="130">
        <v>0.26569835903619415</v>
      </c>
      <c r="P8" s="130">
        <v>-0.71001093233730184</v>
      </c>
      <c r="Q8" s="130">
        <v>-0.6054903719737601</v>
      </c>
      <c r="R8" s="130">
        <v>-0.62713539161492071</v>
      </c>
      <c r="S8" s="131">
        <v>0.59409476510305492</v>
      </c>
    </row>
    <row r="9" spans="1:19" x14ac:dyDescent="0.25">
      <c r="A9" s="29"/>
      <c r="B9" s="33"/>
      <c r="C9" s="129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1"/>
    </row>
    <row r="10" spans="1:19" x14ac:dyDescent="0.25">
      <c r="A10" s="29"/>
      <c r="B10" s="31" t="s">
        <v>48</v>
      </c>
      <c r="C10" s="129">
        <v>-0.49425030934542963</v>
      </c>
      <c r="D10" s="130">
        <v>-1.4088210717960739</v>
      </c>
      <c r="E10" s="130">
        <v>-0.95519205329425771</v>
      </c>
      <c r="F10" s="130">
        <v>-0.37807674681137932</v>
      </c>
      <c r="G10" s="130">
        <v>0.57273882105296925</v>
      </c>
      <c r="H10" s="130">
        <v>0.64992746098963816</v>
      </c>
      <c r="I10" s="130">
        <v>0.23045819223937031</v>
      </c>
      <c r="J10" s="130">
        <v>0.16034769131245993</v>
      </c>
      <c r="K10" s="130">
        <v>0.47302701212225651</v>
      </c>
      <c r="L10" s="130">
        <v>1.0444586995256824</v>
      </c>
      <c r="M10" s="130">
        <v>1.038330460931258</v>
      </c>
      <c r="N10" s="130">
        <v>1.3059742535845176</v>
      </c>
      <c r="O10" s="130">
        <v>1.1723068738481586</v>
      </c>
      <c r="P10" s="130">
        <v>0.63840036568156389</v>
      </c>
      <c r="Q10" s="130">
        <v>0.65683678449738581</v>
      </c>
      <c r="R10" s="130">
        <v>0.65966995742596679</v>
      </c>
      <c r="S10" s="131">
        <v>0.81211369126479205</v>
      </c>
    </row>
    <row r="11" spans="1:19" x14ac:dyDescent="0.25">
      <c r="A11" s="29"/>
      <c r="B11" s="31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1"/>
    </row>
    <row r="12" spans="1:19" x14ac:dyDescent="0.25">
      <c r="A12" s="29"/>
      <c r="B12" s="31" t="s">
        <v>49</v>
      </c>
      <c r="C12" s="129">
        <v>-2.8404592966282194</v>
      </c>
      <c r="D12" s="130">
        <v>-0.87543631326246107</v>
      </c>
      <c r="E12" s="130">
        <v>-2.7660937199752924</v>
      </c>
      <c r="F12" s="130">
        <v>-3.37357576922324</v>
      </c>
      <c r="G12" s="130">
        <v>-1.6442958464935979</v>
      </c>
      <c r="H12" s="130">
        <v>-0.66833770693717798</v>
      </c>
      <c r="I12" s="130">
        <v>-0.98361820777841569</v>
      </c>
      <c r="J12" s="130">
        <v>-1.7128754138712325</v>
      </c>
      <c r="K12" s="130">
        <v>-3.0766279034839235</v>
      </c>
      <c r="L12" s="130">
        <v>-2.1462551676390658</v>
      </c>
      <c r="M12" s="130">
        <v>-1.7943256848813129</v>
      </c>
      <c r="N12" s="130">
        <v>-2.053754386693567</v>
      </c>
      <c r="O12" s="130">
        <v>-1.8679110280356044</v>
      </c>
      <c r="P12" s="130">
        <v>-1.0481505401877489</v>
      </c>
      <c r="Q12" s="130">
        <v>-1.038848310944634</v>
      </c>
      <c r="R12" s="130">
        <v>-0.96423809027122342</v>
      </c>
      <c r="S12" s="131">
        <v>-1.6281744330414163</v>
      </c>
    </row>
    <row r="13" spans="1:19" x14ac:dyDescent="0.25">
      <c r="A13" s="29"/>
      <c r="B13" s="31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1"/>
    </row>
    <row r="14" spans="1:19" x14ac:dyDescent="0.25">
      <c r="A14" s="29"/>
      <c r="B14" s="31" t="s">
        <v>50</v>
      </c>
      <c r="C14" s="129">
        <v>-1.1035061348763275</v>
      </c>
      <c r="D14" s="130">
        <v>-1.5210363746886189</v>
      </c>
      <c r="E14" s="130">
        <v>-0.83019678992921009</v>
      </c>
      <c r="F14" s="130">
        <v>-1.1022607907390993</v>
      </c>
      <c r="G14" s="130">
        <v>-1.4049264953815315</v>
      </c>
      <c r="H14" s="130">
        <v>-2.0349360506573411</v>
      </c>
      <c r="I14" s="130">
        <v>-1.7212553975656866</v>
      </c>
      <c r="J14" s="130">
        <v>-1.5400262592950684</v>
      </c>
      <c r="K14" s="130">
        <v>-1.6840527526825879</v>
      </c>
      <c r="L14" s="130">
        <v>-1.5202044630026275</v>
      </c>
      <c r="M14" s="130">
        <v>-1.1851666982684796</v>
      </c>
      <c r="N14" s="130">
        <v>-0.92260593639327626</v>
      </c>
      <c r="O14" s="130">
        <v>-0.75492827038749122</v>
      </c>
      <c r="P14" s="130">
        <v>-0.35516918380986484</v>
      </c>
      <c r="Q14" s="130">
        <v>-0.36154738785891666</v>
      </c>
      <c r="R14" s="130">
        <v>-0.33440265715190287</v>
      </c>
      <c r="S14" s="131">
        <v>-0.66993928682588266</v>
      </c>
    </row>
    <row r="15" spans="1:19" x14ac:dyDescent="0.25">
      <c r="A15" s="29"/>
      <c r="B15" s="31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1"/>
    </row>
    <row r="16" spans="1:19" s="21" customFormat="1" x14ac:dyDescent="0.25">
      <c r="A16" s="29"/>
      <c r="B16" s="31" t="s">
        <v>17</v>
      </c>
      <c r="C16" s="129">
        <v>-6.2138480329809873</v>
      </c>
      <c r="D16" s="130">
        <v>-3.4435097169543396</v>
      </c>
      <c r="E16" s="130">
        <v>-4.6686473374072879</v>
      </c>
      <c r="F16" s="130">
        <v>-4.9043051244239173</v>
      </c>
      <c r="G16" s="130">
        <v>0.92923173878457155</v>
      </c>
      <c r="H16" s="130">
        <v>1.8521185243699323</v>
      </c>
      <c r="I16" s="130">
        <v>1.1412848577991788</v>
      </c>
      <c r="J16" s="130">
        <v>-2.0920900012814885</v>
      </c>
      <c r="K16" s="130">
        <v>-2.740462223192154</v>
      </c>
      <c r="L16" s="130">
        <v>-1.9153326827770496</v>
      </c>
      <c r="M16" s="130">
        <v>-2.208103068995825</v>
      </c>
      <c r="N16" s="130">
        <v>-2.7127016526545007</v>
      </c>
      <c r="O16" s="130">
        <v>-1.1848340655387493</v>
      </c>
      <c r="P16" s="130">
        <v>-1.4749302906533486</v>
      </c>
      <c r="Q16" s="130">
        <v>-1.3490492862799259</v>
      </c>
      <c r="R16" s="130">
        <v>-1.2661061816120824</v>
      </c>
      <c r="S16" s="131">
        <v>-0.89190526349944632</v>
      </c>
    </row>
    <row r="17" spans="1:19" s="21" customFormat="1" x14ac:dyDescent="0.25">
      <c r="A17" s="76"/>
      <c r="B17" s="75"/>
      <c r="C17" s="234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6"/>
    </row>
    <row r="18" spans="1:19" x14ac:dyDescent="0.25">
      <c r="D18" s="12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9" x14ac:dyDescent="0.25">
      <c r="B19" s="21"/>
      <c r="C19" s="21"/>
    </row>
    <row r="21" spans="1:19" x14ac:dyDescent="0.25">
      <c r="D21" s="237"/>
      <c r="E21" s="237"/>
      <c r="F21" s="237"/>
      <c r="G21" s="237"/>
      <c r="H21" s="237"/>
      <c r="I21" s="237"/>
      <c r="J21" s="237"/>
      <c r="K21" s="237"/>
    </row>
    <row r="22" spans="1:19" x14ac:dyDescent="0.25">
      <c r="D22" s="237"/>
      <c r="E22" s="237"/>
      <c r="F22" s="237"/>
      <c r="G22" s="237"/>
      <c r="H22" s="237"/>
      <c r="I22" s="237"/>
      <c r="J22" s="237"/>
      <c r="K22" s="237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</vt:i4>
      </vt:variant>
    </vt:vector>
  </HeadingPairs>
  <TitlesOfParts>
    <vt:vector size="15" baseType="lpstr">
      <vt:lpstr>Súhrnné indikátory</vt:lpstr>
      <vt:lpstr>Externé prostredie</vt:lpstr>
      <vt:lpstr>Hrubý domáci produkt</vt:lpstr>
      <vt:lpstr>Ponuková strana</vt:lpstr>
      <vt:lpstr>Verejná správa</vt:lpstr>
      <vt:lpstr>Domácnosti</vt:lpstr>
      <vt:lpstr>Trh práce</vt:lpstr>
      <vt:lpstr>Cenová inflácia</vt:lpstr>
      <vt:lpstr>Platobná bilancia</vt:lpstr>
      <vt:lpstr>Atypické základne</vt:lpstr>
      <vt:lpstr>Polročné údaje</vt:lpstr>
      <vt:lpstr>Kvartálne základne</vt:lpstr>
      <vt:lpstr>Hárok1</vt:lpstr>
      <vt:lpstr>'Polročné údaje'!Oblasť_tlače</vt:lpstr>
      <vt:lpstr>'Súhrnné indikátory'!Oblasť_tlače</vt:lpstr>
    </vt:vector>
  </TitlesOfParts>
  <Company>mfsr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Rippova Lenka</dc:creator>
  <cp:lastModifiedBy>Silan Jan</cp:lastModifiedBy>
  <cp:lastPrinted>2021-06-16T11:23:34Z</cp:lastPrinted>
  <dcterms:created xsi:type="dcterms:W3CDTF">2012-05-17T12:46:57Z</dcterms:created>
  <dcterms:modified xsi:type="dcterms:W3CDTF">2021-06-16T11:34:25Z</dcterms:modified>
</cp:coreProperties>
</file>